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115" tabRatio="373" activeTab="0"/>
  </bookViews>
  <sheets>
    <sheet name="PMJDY" sheetId="1" r:id="rId1"/>
  </sheets>
  <definedNames>
    <definedName name="_xlfn.IFERROR" hidden="1">#NAME?</definedName>
    <definedName name="_xlnm.Print_Area" localSheetId="0">'PMJDY'!$B$1:$AJ$60</definedName>
  </definedNames>
  <calcPr fullCalcOnLoad="1"/>
</workbook>
</file>

<file path=xl/sharedStrings.xml><?xml version="1.0" encoding="utf-8"?>
<sst xmlns="http://schemas.openxmlformats.org/spreadsheetml/2006/main" count="186" uniqueCount="86">
  <si>
    <t>Rural</t>
  </si>
  <si>
    <t>Urban</t>
  </si>
  <si>
    <t>Name of the Bank</t>
  </si>
  <si>
    <t>S.No</t>
  </si>
  <si>
    <t>State Bank of India</t>
  </si>
  <si>
    <t>Punjab National Bank</t>
  </si>
  <si>
    <t>Central Bank of India</t>
  </si>
  <si>
    <t>Canara Bank</t>
  </si>
  <si>
    <t>Punjab &amp; Sind Bank</t>
  </si>
  <si>
    <t>Bank of Baroda</t>
  </si>
  <si>
    <t>State Bank of Patialia</t>
  </si>
  <si>
    <t>Union Bank of India</t>
  </si>
  <si>
    <t>Syndicate Bank</t>
  </si>
  <si>
    <t>Vijaya Bank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</si>
  <si>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</si>
  <si>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</si>
  <si>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</si>
  <si>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</si>
  <si>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</si>
  <si>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</si>
  <si>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</si>
  <si>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</si>
  <si>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</si>
  <si>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</si>
  <si>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>State Bank of Hyderabad</t>
  </si>
  <si>
    <t>The J&amp;K  Bank Ltd.</t>
  </si>
  <si>
    <t>ICICI Bank</t>
  </si>
  <si>
    <t>HDFC Bank</t>
  </si>
  <si>
    <t>Federal Bank</t>
  </si>
  <si>
    <t>Axis Bank</t>
  </si>
  <si>
    <t>Yes Bank</t>
  </si>
  <si>
    <t>Indusind Bank</t>
  </si>
  <si>
    <t>South Indian Bank</t>
  </si>
  <si>
    <t>Kotak Mahindra Bank</t>
  </si>
  <si>
    <t>J&amp;K Grameen Bank</t>
  </si>
  <si>
    <t>Ellaquai Dehati Bank</t>
  </si>
  <si>
    <t>ACCB</t>
  </si>
  <si>
    <t>JKSCB</t>
  </si>
  <si>
    <t>Oriental Bank of Comm.</t>
  </si>
  <si>
    <t>TOTAL (PUBLIC SECTOR)</t>
  </si>
  <si>
    <t>TOTAL (PRIVATE SECTOR)</t>
  </si>
  <si>
    <t>TOTAL (RRBs)</t>
  </si>
  <si>
    <t>TOTAL (COOPERATIVE)</t>
  </si>
  <si>
    <t>UCO Bank</t>
  </si>
  <si>
    <t>Bharatiya Mahila Bank</t>
  </si>
  <si>
    <t>Accounts availing Overdraft facility</t>
  </si>
  <si>
    <t>TOTAL</t>
  </si>
  <si>
    <t>Total</t>
  </si>
  <si>
    <t>ACCOUNTS OPENED UNDER PMJDY</t>
  </si>
  <si>
    <t xml:space="preserve">No. of accounts opened through bank branches </t>
  </si>
  <si>
    <t>No. of accounts opened through Bank Mitra</t>
  </si>
  <si>
    <t>Total number of accounts opened (1 + 2)</t>
  </si>
  <si>
    <t>BALANCE IN PMJDY ACCOUNTS</t>
  </si>
  <si>
    <t>%age of Zero Balance accounts</t>
  </si>
  <si>
    <t>No.of branches with Zero Balance PMJDY accounts out of total PMJDY accounts opened</t>
  </si>
  <si>
    <t>less than 50%</t>
  </si>
  <si>
    <t>50% - 75%</t>
  </si>
  <si>
    <t>Above 90%</t>
  </si>
  <si>
    <t>RUPAY DEBIT CARDS</t>
  </si>
  <si>
    <t>%age of Rupay cards issued</t>
  </si>
  <si>
    <t>%age of active Rupay Cards</t>
  </si>
  <si>
    <t>No. of camps organised for distribution of cards &amp; pins</t>
  </si>
  <si>
    <t>No. of cards and pins distributed in the camps</t>
  </si>
  <si>
    <t xml:space="preserve">No. of Active Rupay Cards </t>
  </si>
  <si>
    <t>OVERDRAFT FACILITY</t>
  </si>
  <si>
    <t>Total amount disbursed</t>
  </si>
  <si>
    <t xml:space="preserve">%age of accounts availing Overdraft facility out of total elligible accounts </t>
  </si>
  <si>
    <t>Average overdraft given per account</t>
  </si>
  <si>
    <t>AADHAAR SEEDING</t>
  </si>
  <si>
    <t>%age of Aadhaar seeded accounts</t>
  </si>
  <si>
    <t>CAMPs CONDUCTED</t>
  </si>
  <si>
    <t>Public Sector Banks</t>
  </si>
  <si>
    <t>Private Sector Banks</t>
  </si>
  <si>
    <t>Regional Rural Banks</t>
  </si>
  <si>
    <t>Cooperative Banks</t>
  </si>
  <si>
    <t>Out of total PMJDY A/c's opened, No. of Zero Balance A/c's</t>
  </si>
  <si>
    <t>Avaliable Balance in non Zero Balance A/cs</t>
  </si>
  <si>
    <t>above 
75% - 90%</t>
  </si>
  <si>
    <t>Out of total PMJDY A/c's opened, No. of Rupay Debit Cards issued</t>
  </si>
  <si>
    <t>No. of Rupay cards pending for delivery to A/c holders</t>
  </si>
  <si>
    <t>No. of pins pending for delivery to A/c holders</t>
  </si>
  <si>
    <t>Out of total PMJDY A/c's opened, No. of A/c's elligible for overdraft facility</t>
  </si>
  <si>
    <t>Out of total PMJDY A/c's opened, No. of Aadhaar seeded PMJDY A/c's</t>
  </si>
  <si>
    <t>Cumulative Progress Report of Pradhan Mantri Jan Dhan Yojana (PMJDY) - upto 31st March, 2016</t>
  </si>
  <si>
    <t>BANKWISE POSITION</t>
  </si>
  <si>
    <t>Total number of accounts opened
 (1 + 2)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</si>
</sst>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"/>
    <numFmt numFmtId="180" formatCode="0.0000000"/>
    <numFmt numFmtId="181" formatCode="0.00000000"/>
    <numFmt numFmtId="182" formatCode="0.000000000"/>
    <numFmt numFmtId="183" formatCode="0.00000"/>
    <numFmt numFmtId="184" formatCode="[&gt;=10000000]##\,##\,##\,##0;[&gt;=100000]\ ##\,##\,##0;##,##0"/>
    <numFmt numFmtId="185" formatCode="[&gt;=10000000]##\,##\,##\,##0.00;[&gt;=100000]\ ##\,##\,##0.00;##,##0.00\ \L\a\c\s"/>
    <numFmt numFmtId="186" formatCode="[&gt;=10000000]##\,##\,##\,##0.00;[&gt;=100000]\ ##\,##\,##0.00;##,##0.00\ \l\a\c\s"/>
    <numFmt numFmtId="187" formatCode="[$Rs-846]\ #,##0.00"/>
    <numFmt numFmtId="188" formatCode="[&gt;=10000000]##.0\,##\,##\,##0;[&gt;=100000]\ ##.0\,##\,##0;##,##0.0"/>
    <numFmt numFmtId="189" formatCode="[&gt;=10000000]##.00\,##\,##\,##0;[&gt;=100000]\ ##.00\,##\,##0;##,##0.00"/>
    <numFmt numFmtId="190" formatCode="[&gt;=10000000]##.##\,##\,##0;[&gt;=100000]\ ##.##\,##0;##,##0"/>
    <numFmt numFmtId="191" formatCode="[&gt;=10000000]##.#\,##\,##0;[&gt;=100000]\ ##.#\,##0;##,##0"/>
    <numFmt numFmtId="192" formatCode="[&gt;=10000000]##.##\,##0;[&gt;=100000]\ ##.##0;##,##0"/>
    <numFmt numFmtId="193" formatCode="[&gt;=10000000]##.#\,##0;[&gt;=100000]\ ##.##;##,##0"/>
    <numFmt numFmtId="194" formatCode="[&gt;=10000000]##.##0;[&gt;=100000]\ ##.#;##,##0"/>
    <numFmt numFmtId="195" formatCode="[&gt;=10000000]##.##;[&gt;=100000]\ ##;##,##0"/>
    <numFmt numFmtId="196" formatCode="[&gt;=10000000]##.#;[&gt;=100000]\ ##;##,##0"/>
    <numFmt numFmtId="197" formatCode="[&gt;=10000000]##;[&gt;=100000]\ ##;##,##0"/>
    <numFmt numFmtId="198" formatCode="[&gt;=10000000]##.0;[&gt;=100000]\ ##.0;##,##0.0"/>
    <numFmt numFmtId="199" formatCode="[&gt;=10000000]##.00;[&gt;=100000]\ ##.00;#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6"/>
      <color indexed="8"/>
      <name val="Book Antiqua"/>
      <family val="1"/>
    </font>
    <font>
      <sz val="14"/>
      <color indexed="8"/>
      <name val="Calibri"/>
      <family val="2"/>
    </font>
    <font>
      <b/>
      <sz val="14"/>
      <color indexed="8"/>
      <name val="Book Antiqua"/>
      <family val="1"/>
    </font>
    <font>
      <b/>
      <sz val="12"/>
      <color indexed="8"/>
      <name val="Calibri"/>
      <family val="2"/>
    </font>
    <font>
      <b/>
      <u val="single"/>
      <sz val="14"/>
      <color indexed="8"/>
      <name val="Book Antiqua"/>
      <family val="1"/>
    </font>
    <font>
      <b/>
      <u val="single"/>
      <sz val="18"/>
      <color indexed="8"/>
      <name val="Book Antiqua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sz val="16"/>
      <color theme="1"/>
      <name val="Book Antiqua"/>
      <family val="1"/>
    </font>
    <font>
      <sz val="14"/>
      <color theme="1"/>
      <name val="Calibri"/>
      <family val="2"/>
    </font>
    <font>
      <b/>
      <sz val="14"/>
      <color theme="1"/>
      <name val="Book Antiqua"/>
      <family val="1"/>
    </font>
    <font>
      <b/>
      <u val="single"/>
      <sz val="18"/>
      <color theme="1"/>
      <name val="Book Antiqua"/>
      <family val="1"/>
    </font>
    <font>
      <b/>
      <u val="single"/>
      <sz val="14"/>
      <color theme="1"/>
      <name val="Book Antiqua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 applyProtection="1">
      <alignment horizontal="center" vertical="center" wrapText="1"/>
      <protection hidden="1"/>
    </xf>
    <xf numFmtId="0" fontId="53" fillId="33" borderId="14" xfId="0" applyFont="1" applyFill="1" applyBorder="1" applyAlignment="1" applyProtection="1">
      <alignment horizontal="center" vertical="center" wrapText="1"/>
      <protection hidden="1"/>
    </xf>
    <xf numFmtId="0" fontId="53" fillId="33" borderId="15" xfId="0" applyFont="1" applyFill="1" applyBorder="1" applyAlignment="1" applyProtection="1">
      <alignment horizontal="center" vertical="center" wrapText="1"/>
      <protection hidden="1"/>
    </xf>
    <xf numFmtId="0" fontId="53" fillId="33" borderId="16" xfId="0" applyFont="1" applyFill="1" applyBorder="1" applyAlignment="1" applyProtection="1">
      <alignment horizontal="center" vertical="center" wrapText="1"/>
      <protection hidden="1"/>
    </xf>
    <xf numFmtId="0" fontId="53" fillId="33" borderId="17" xfId="0" applyFont="1" applyFill="1" applyBorder="1" applyAlignment="1" applyProtection="1">
      <alignment horizontal="center" vertical="center" wrapText="1"/>
      <protection hidden="1"/>
    </xf>
    <xf numFmtId="0" fontId="54" fillId="33" borderId="14" xfId="0" applyFont="1" applyFill="1" applyBorder="1" applyAlignment="1" applyProtection="1">
      <alignment horizontal="center" vertical="center" wrapText="1"/>
      <protection hidden="1"/>
    </xf>
    <xf numFmtId="0" fontId="53" fillId="33" borderId="10" xfId="0" applyFont="1" applyFill="1" applyBorder="1" applyAlignment="1" applyProtection="1">
      <alignment horizontal="center" vertical="center" wrapText="1"/>
      <protection hidden="1"/>
    </xf>
    <xf numFmtId="0" fontId="3" fillId="33" borderId="13" xfId="0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4" fillId="33" borderId="14" xfId="0" applyFont="1" applyFill="1" applyBorder="1" applyAlignment="1" applyProtection="1">
      <alignment horizontal="center" vertical="center" wrapText="1"/>
      <protection hidden="1"/>
    </xf>
    <xf numFmtId="0" fontId="4" fillId="33" borderId="16" xfId="0" applyFont="1" applyFill="1" applyBorder="1" applyAlignment="1" applyProtection="1">
      <alignment horizontal="center" vertical="center" wrapText="1"/>
      <protection hidden="1"/>
    </xf>
    <xf numFmtId="0" fontId="55" fillId="33" borderId="10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left" vertical="center"/>
    </xf>
    <xf numFmtId="0" fontId="23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23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23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53" fillId="33" borderId="11" xfId="0" applyFont="1" applyFill="1" applyBorder="1" applyAlignment="1" applyProtection="1">
      <alignment horizontal="center" vertical="center" wrapText="1"/>
      <protection hidden="1"/>
    </xf>
    <xf numFmtId="0" fontId="53" fillId="33" borderId="21" xfId="0" applyFont="1" applyFill="1" applyBorder="1" applyAlignment="1" applyProtection="1">
      <alignment horizontal="center" vertical="center" wrapText="1"/>
      <protection hidden="1"/>
    </xf>
    <xf numFmtId="0" fontId="53" fillId="33" borderId="18" xfId="0" applyFont="1" applyFill="1" applyBorder="1" applyAlignment="1" applyProtection="1">
      <alignment horizontal="center" vertical="center" wrapText="1"/>
      <protection hidden="1"/>
    </xf>
    <xf numFmtId="0" fontId="52" fillId="33" borderId="22" xfId="0" applyFont="1" applyFill="1" applyBorder="1" applyAlignment="1">
      <alignment horizontal="center" vertical="center"/>
    </xf>
    <xf numFmtId="0" fontId="23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55" fillId="33" borderId="10" xfId="0" applyFont="1" applyFill="1" applyBorder="1" applyAlignment="1" applyProtection="1">
      <alignment horizontal="center" vertical="center"/>
      <protection hidden="1"/>
    </xf>
    <xf numFmtId="0" fontId="55" fillId="33" borderId="14" xfId="0" applyFont="1" applyFill="1" applyBorder="1" applyAlignment="1" applyProtection="1">
      <alignment horizontal="left" vertical="center"/>
      <protection hidden="1"/>
    </xf>
    <xf numFmtId="0" fontId="55" fillId="33" borderId="11" xfId="0" applyFont="1" applyFill="1" applyBorder="1" applyAlignment="1" applyProtection="1">
      <alignment horizontal="center" vertical="center"/>
      <protection hidden="1"/>
    </xf>
    <xf numFmtId="0" fontId="55" fillId="33" borderId="18" xfId="0" applyFont="1" applyFill="1" applyBorder="1" applyAlignment="1" applyProtection="1">
      <alignment horizontal="left" vertical="center"/>
      <protection hidden="1"/>
    </xf>
    <xf numFmtId="0" fontId="50" fillId="33" borderId="0" xfId="0" applyFont="1" applyFill="1" applyAlignment="1" applyProtection="1">
      <alignment/>
      <protection hidden="1"/>
    </xf>
    <xf numFmtId="0" fontId="56" fillId="33" borderId="0" xfId="0" applyFont="1" applyFill="1" applyAlignment="1">
      <alignment/>
    </xf>
    <xf numFmtId="0" fontId="57" fillId="33" borderId="22" xfId="0" applyFont="1" applyFill="1" applyBorder="1" applyAlignment="1">
      <alignment horizontal="center" vertical="center"/>
    </xf>
    <xf numFmtId="0" fontId="28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57" fillId="33" borderId="10" xfId="0" applyFont="1" applyFill="1" applyBorder="1" applyAlignment="1">
      <alignment horizontal="center" vertical="center"/>
    </xf>
    <xf numFmtId="0" fontId="28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57" fillId="33" borderId="11" xfId="0" applyFont="1" applyFill="1" applyBorder="1" applyAlignment="1">
      <alignment horizontal="center" vertical="center"/>
    </xf>
    <xf numFmtId="0" fontId="28" fillId="33" borderId="19" xfId="0" applyNumberFormat="1" applyFont="1" applyFill="1" applyBorder="1" applyAlignment="1" applyProtection="1">
      <alignment horizontal="left" vertical="center" wrapText="1"/>
      <protection locked="0"/>
    </xf>
    <xf numFmtId="184" fontId="58" fillId="34" borderId="24" xfId="0" applyNumberFormat="1" applyFont="1" applyFill="1" applyBorder="1" applyAlignment="1" applyProtection="1">
      <alignment horizontal="right" vertical="center" wrapText="1"/>
      <protection hidden="1"/>
    </xf>
    <xf numFmtId="184" fontId="58" fillId="34" borderId="25" xfId="0" applyNumberFormat="1" applyFont="1" applyFill="1" applyBorder="1" applyAlignment="1" applyProtection="1">
      <alignment horizontal="right" vertical="center" wrapText="1"/>
      <protection hidden="1"/>
    </xf>
    <xf numFmtId="184" fontId="58" fillId="34" borderId="26" xfId="0" applyNumberFormat="1" applyFont="1" applyFill="1" applyBorder="1" applyAlignment="1" applyProtection="1">
      <alignment horizontal="right" vertical="center" wrapText="1"/>
      <protection hidden="1"/>
    </xf>
    <xf numFmtId="186" fontId="58" fillId="34" borderId="25" xfId="0" applyNumberFormat="1" applyFont="1" applyFill="1" applyBorder="1" applyAlignment="1" applyProtection="1">
      <alignment horizontal="right" vertical="center" wrapText="1"/>
      <protection hidden="1"/>
    </xf>
    <xf numFmtId="10" fontId="58" fillId="34" borderId="25" xfId="0" applyNumberFormat="1" applyFont="1" applyFill="1" applyBorder="1" applyAlignment="1" applyProtection="1">
      <alignment horizontal="center" vertical="center" wrapText="1"/>
      <protection hidden="1"/>
    </xf>
    <xf numFmtId="184" fontId="58" fillId="34" borderId="25" xfId="0" applyNumberFormat="1" applyFont="1" applyFill="1" applyBorder="1" applyAlignment="1" applyProtection="1">
      <alignment horizontal="center" vertical="center" wrapText="1"/>
      <protection hidden="1"/>
    </xf>
    <xf numFmtId="184" fontId="58" fillId="34" borderId="26" xfId="0" applyNumberFormat="1" applyFont="1" applyFill="1" applyBorder="1" applyAlignment="1" applyProtection="1">
      <alignment horizontal="center" vertical="center" wrapText="1"/>
      <protection hidden="1"/>
    </xf>
    <xf numFmtId="10" fontId="58" fillId="34" borderId="26" xfId="0" applyNumberFormat="1" applyFont="1" applyFill="1" applyBorder="1" applyAlignment="1" applyProtection="1">
      <alignment horizontal="center" vertical="center" wrapText="1"/>
      <protection hidden="1"/>
    </xf>
    <xf numFmtId="184" fontId="58" fillId="34" borderId="27" xfId="0" applyNumberFormat="1" applyFont="1" applyFill="1" applyBorder="1" applyAlignment="1" applyProtection="1">
      <alignment horizontal="right" vertical="center" wrapText="1"/>
      <protection hidden="1"/>
    </xf>
    <xf numFmtId="187" fontId="58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57" fillId="33" borderId="12" xfId="0" applyFont="1" applyFill="1" applyBorder="1" applyAlignment="1">
      <alignment horizontal="center" vertical="center"/>
    </xf>
    <xf numFmtId="0" fontId="28" fillId="33" borderId="20" xfId="0" applyNumberFormat="1" applyFont="1" applyFill="1" applyBorder="1" applyAlignment="1" applyProtection="1">
      <alignment horizontal="left" vertical="center" wrapText="1"/>
      <protection locked="0"/>
    </xf>
    <xf numFmtId="184" fontId="58" fillId="33" borderId="10" xfId="0" applyNumberFormat="1" applyFont="1" applyFill="1" applyBorder="1" applyAlignment="1" applyProtection="1">
      <alignment horizontal="right" vertical="center" wrapText="1"/>
      <protection hidden="1"/>
    </xf>
    <xf numFmtId="184" fontId="58" fillId="33" borderId="13" xfId="0" applyNumberFormat="1" applyFont="1" applyFill="1" applyBorder="1" applyAlignment="1" applyProtection="1">
      <alignment horizontal="right" vertical="center" wrapText="1"/>
      <protection hidden="1"/>
    </xf>
    <xf numFmtId="184" fontId="58" fillId="33" borderId="14" xfId="0" applyNumberFormat="1" applyFont="1" applyFill="1" applyBorder="1" applyAlignment="1" applyProtection="1">
      <alignment horizontal="right" vertical="center" wrapText="1"/>
      <protection hidden="1"/>
    </xf>
    <xf numFmtId="184" fontId="58" fillId="33" borderId="11" xfId="0" applyNumberFormat="1" applyFont="1" applyFill="1" applyBorder="1" applyAlignment="1" applyProtection="1">
      <alignment horizontal="right" vertical="center" wrapText="1"/>
      <protection hidden="1"/>
    </xf>
    <xf numFmtId="184" fontId="58" fillId="33" borderId="21" xfId="0" applyNumberFormat="1" applyFont="1" applyFill="1" applyBorder="1" applyAlignment="1" applyProtection="1">
      <alignment horizontal="right" vertical="center" wrapText="1"/>
      <protection hidden="1"/>
    </xf>
    <xf numFmtId="184" fontId="58" fillId="33" borderId="18" xfId="0" applyNumberFormat="1" applyFont="1" applyFill="1" applyBorder="1" applyAlignment="1" applyProtection="1">
      <alignment horizontal="right" vertical="center" wrapText="1"/>
      <protection hidden="1"/>
    </xf>
    <xf numFmtId="195" fontId="58" fillId="34" borderId="26" xfId="0" applyNumberFormat="1" applyFont="1" applyFill="1" applyBorder="1" applyAlignment="1" applyProtection="1">
      <alignment horizontal="right" vertical="center" wrapText="1"/>
      <protection hidden="1"/>
    </xf>
    <xf numFmtId="186" fontId="58" fillId="33" borderId="13" xfId="0" applyNumberFormat="1" applyFont="1" applyFill="1" applyBorder="1" applyAlignment="1" applyProtection="1">
      <alignment horizontal="right" vertical="center" wrapText="1"/>
      <protection hidden="1"/>
    </xf>
    <xf numFmtId="10" fontId="58" fillId="33" borderId="13" xfId="0" applyNumberFormat="1" applyFont="1" applyFill="1" applyBorder="1" applyAlignment="1" applyProtection="1">
      <alignment horizontal="center" vertical="center" wrapText="1"/>
      <protection hidden="1"/>
    </xf>
    <xf numFmtId="184" fontId="58" fillId="33" borderId="13" xfId="0" applyNumberFormat="1" applyFont="1" applyFill="1" applyBorder="1" applyAlignment="1" applyProtection="1">
      <alignment horizontal="center" vertical="center" wrapText="1"/>
      <protection hidden="1"/>
    </xf>
    <xf numFmtId="184" fontId="58" fillId="33" borderId="14" xfId="0" applyNumberFormat="1" applyFont="1" applyFill="1" applyBorder="1" applyAlignment="1" applyProtection="1">
      <alignment horizontal="center" vertical="center" wrapText="1"/>
      <protection hidden="1"/>
    </xf>
    <xf numFmtId="184" fontId="58" fillId="33" borderId="16" xfId="0" applyNumberFormat="1" applyFont="1" applyFill="1" applyBorder="1" applyAlignment="1" applyProtection="1">
      <alignment horizontal="right" vertical="center" wrapText="1"/>
      <protection hidden="1"/>
    </xf>
    <xf numFmtId="10" fontId="58" fillId="33" borderId="14" xfId="0" applyNumberFormat="1" applyFont="1" applyFill="1" applyBorder="1" applyAlignment="1" applyProtection="1">
      <alignment horizontal="center" vertical="center" wrapText="1"/>
      <protection hidden="1"/>
    </xf>
    <xf numFmtId="186" fontId="58" fillId="33" borderId="21" xfId="0" applyNumberFormat="1" applyFont="1" applyFill="1" applyBorder="1" applyAlignment="1" applyProtection="1">
      <alignment horizontal="right" vertical="center" wrapText="1"/>
      <protection hidden="1"/>
    </xf>
    <xf numFmtId="10" fontId="58" fillId="33" borderId="21" xfId="0" applyNumberFormat="1" applyFont="1" applyFill="1" applyBorder="1" applyAlignment="1" applyProtection="1">
      <alignment horizontal="center" vertical="center" wrapText="1"/>
      <protection hidden="1"/>
    </xf>
    <xf numFmtId="184" fontId="58" fillId="33" borderId="21" xfId="0" applyNumberFormat="1" applyFont="1" applyFill="1" applyBorder="1" applyAlignment="1" applyProtection="1">
      <alignment horizontal="center" vertical="center" wrapText="1"/>
      <protection hidden="1"/>
    </xf>
    <xf numFmtId="184" fontId="58" fillId="33" borderId="18" xfId="0" applyNumberFormat="1" applyFont="1" applyFill="1" applyBorder="1" applyAlignment="1" applyProtection="1">
      <alignment horizontal="center" vertical="center" wrapText="1"/>
      <protection hidden="1"/>
    </xf>
    <xf numFmtId="184" fontId="58" fillId="33" borderId="28" xfId="0" applyNumberFormat="1" applyFont="1" applyFill="1" applyBorder="1" applyAlignment="1" applyProtection="1">
      <alignment horizontal="right" vertical="center" wrapText="1"/>
      <protection hidden="1"/>
    </xf>
    <xf numFmtId="10" fontId="58" fillId="33" borderId="18" xfId="0" applyNumberFormat="1" applyFont="1" applyFill="1" applyBorder="1" applyAlignment="1" applyProtection="1">
      <alignment horizontal="center" vertical="center" wrapText="1"/>
      <protection hidden="1"/>
    </xf>
    <xf numFmtId="187" fontId="58" fillId="33" borderId="14" xfId="0" applyNumberFormat="1" applyFont="1" applyFill="1" applyBorder="1" applyAlignment="1" applyProtection="1">
      <alignment horizontal="center" vertical="center" wrapText="1"/>
      <protection hidden="1"/>
    </xf>
    <xf numFmtId="1" fontId="58" fillId="33" borderId="10" xfId="0" applyNumberFormat="1" applyFont="1" applyFill="1" applyBorder="1" applyAlignment="1" applyProtection="1">
      <alignment horizontal="right" vertical="center" wrapText="1"/>
      <protection hidden="1"/>
    </xf>
    <xf numFmtId="1" fontId="58" fillId="33" borderId="11" xfId="0" applyNumberFormat="1" applyFont="1" applyFill="1" applyBorder="1" applyAlignment="1" applyProtection="1">
      <alignment vertical="center" wrapText="1"/>
      <protection hidden="1"/>
    </xf>
    <xf numFmtId="187" fontId="58" fillId="33" borderId="18" xfId="0" applyNumberFormat="1" applyFont="1" applyFill="1" applyBorder="1" applyAlignment="1" applyProtection="1">
      <alignment horizontal="center" vertical="center" wrapText="1"/>
      <protection hidden="1"/>
    </xf>
    <xf numFmtId="1" fontId="58" fillId="34" borderId="24" xfId="0" applyNumberFormat="1" applyFont="1" applyFill="1" applyBorder="1" applyAlignment="1" applyProtection="1">
      <alignment horizontal="right" vertical="center" wrapText="1"/>
      <protection hidden="1"/>
    </xf>
    <xf numFmtId="186" fontId="58" fillId="34" borderId="21" xfId="0" applyNumberFormat="1" applyFont="1" applyFill="1" applyBorder="1" applyAlignment="1" applyProtection="1">
      <alignment horizontal="right" vertical="center" wrapText="1"/>
      <protection hidden="1"/>
    </xf>
    <xf numFmtId="184" fontId="58" fillId="33" borderId="22" xfId="0" applyNumberFormat="1" applyFont="1" applyFill="1" applyBorder="1" applyAlignment="1" applyProtection="1">
      <alignment horizontal="right" vertical="center" wrapText="1"/>
      <protection locked="0"/>
    </xf>
    <xf numFmtId="184" fontId="58" fillId="33" borderId="29" xfId="0" applyNumberFormat="1" applyFont="1" applyFill="1" applyBorder="1" applyAlignment="1" applyProtection="1">
      <alignment horizontal="right" vertical="center" wrapText="1"/>
      <protection locked="0"/>
    </xf>
    <xf numFmtId="184" fontId="58" fillId="33" borderId="29" xfId="0" applyNumberFormat="1" applyFont="1" applyFill="1" applyBorder="1" applyAlignment="1" applyProtection="1">
      <alignment horizontal="right" vertical="center" wrapText="1"/>
      <protection hidden="1"/>
    </xf>
    <xf numFmtId="184" fontId="58" fillId="33" borderId="30" xfId="0" applyNumberFormat="1" applyFont="1" applyFill="1" applyBorder="1" applyAlignment="1" applyProtection="1">
      <alignment horizontal="right" vertical="center" wrapText="1"/>
      <protection hidden="1"/>
    </xf>
    <xf numFmtId="186" fontId="58" fillId="33" borderId="29" xfId="0" applyNumberFormat="1" applyFont="1" applyFill="1" applyBorder="1" applyAlignment="1" applyProtection="1">
      <alignment horizontal="right" vertical="center" wrapText="1"/>
      <protection locked="0"/>
    </xf>
    <xf numFmtId="10" fontId="58" fillId="33" borderId="29" xfId="0" applyNumberFormat="1" applyFont="1" applyFill="1" applyBorder="1" applyAlignment="1" applyProtection="1">
      <alignment horizontal="center" vertical="center" wrapText="1"/>
      <protection hidden="1"/>
    </xf>
    <xf numFmtId="184" fontId="58" fillId="33" borderId="29" xfId="0" applyNumberFormat="1" applyFont="1" applyFill="1" applyBorder="1" applyAlignment="1" applyProtection="1">
      <alignment horizontal="center" vertical="center" wrapText="1"/>
      <protection locked="0"/>
    </xf>
    <xf numFmtId="184" fontId="58" fillId="33" borderId="30" xfId="0" applyNumberFormat="1" applyFont="1" applyFill="1" applyBorder="1" applyAlignment="1" applyProtection="1">
      <alignment horizontal="center" vertical="center" wrapText="1"/>
      <protection locked="0"/>
    </xf>
    <xf numFmtId="10" fontId="58" fillId="33" borderId="30" xfId="0" applyNumberFormat="1" applyFont="1" applyFill="1" applyBorder="1" applyAlignment="1" applyProtection="1">
      <alignment horizontal="center" vertical="center" wrapText="1"/>
      <protection hidden="1"/>
    </xf>
    <xf numFmtId="184" fontId="58" fillId="33" borderId="10" xfId="0" applyNumberFormat="1" applyFont="1" applyFill="1" applyBorder="1" applyAlignment="1" applyProtection="1">
      <alignment horizontal="right" vertical="center" wrapText="1"/>
      <protection locked="0"/>
    </xf>
    <xf numFmtId="184" fontId="58" fillId="33" borderId="13" xfId="0" applyNumberFormat="1" applyFont="1" applyFill="1" applyBorder="1" applyAlignment="1" applyProtection="1">
      <alignment horizontal="right" vertical="center" wrapText="1"/>
      <protection locked="0"/>
    </xf>
    <xf numFmtId="186" fontId="58" fillId="33" borderId="13" xfId="0" applyNumberFormat="1" applyFont="1" applyFill="1" applyBorder="1" applyAlignment="1" applyProtection="1">
      <alignment horizontal="right" vertical="center" wrapText="1"/>
      <protection locked="0"/>
    </xf>
    <xf numFmtId="184" fontId="58" fillId="33" borderId="13" xfId="0" applyNumberFormat="1" applyFont="1" applyFill="1" applyBorder="1" applyAlignment="1" applyProtection="1">
      <alignment horizontal="center" vertical="center" wrapText="1"/>
      <protection locked="0"/>
    </xf>
    <xf numFmtId="184" fontId="58" fillId="33" borderId="14" xfId="0" applyNumberFormat="1" applyFont="1" applyFill="1" applyBorder="1" applyAlignment="1" applyProtection="1">
      <alignment horizontal="center" vertical="center" wrapText="1"/>
      <protection locked="0"/>
    </xf>
    <xf numFmtId="184" fontId="58" fillId="33" borderId="21" xfId="0" applyNumberFormat="1" applyFont="1" applyFill="1" applyBorder="1" applyAlignment="1" applyProtection="1">
      <alignment horizontal="right" vertical="center" wrapText="1"/>
      <protection locked="0"/>
    </xf>
    <xf numFmtId="184" fontId="58" fillId="33" borderId="11" xfId="0" applyNumberFormat="1" applyFont="1" applyFill="1" applyBorder="1" applyAlignment="1" applyProtection="1">
      <alignment horizontal="right" vertical="center" wrapText="1"/>
      <protection locked="0"/>
    </xf>
    <xf numFmtId="186" fontId="58" fillId="33" borderId="21" xfId="0" applyNumberFormat="1" applyFont="1" applyFill="1" applyBorder="1" applyAlignment="1" applyProtection="1">
      <alignment horizontal="right" vertical="center" wrapText="1"/>
      <protection locked="0"/>
    </xf>
    <xf numFmtId="184" fontId="58" fillId="33" borderId="21" xfId="0" applyNumberFormat="1" applyFont="1" applyFill="1" applyBorder="1" applyAlignment="1" applyProtection="1">
      <alignment horizontal="center" vertical="center" wrapText="1"/>
      <protection locked="0"/>
    </xf>
    <xf numFmtId="184" fontId="58" fillId="33" borderId="18" xfId="0" applyNumberFormat="1" applyFont="1" applyFill="1" applyBorder="1" applyAlignment="1" applyProtection="1">
      <alignment horizontal="center" vertical="center" wrapText="1"/>
      <protection locked="0"/>
    </xf>
    <xf numFmtId="184" fontId="58" fillId="33" borderId="12" xfId="0" applyNumberFormat="1" applyFont="1" applyFill="1" applyBorder="1" applyAlignment="1" applyProtection="1">
      <alignment horizontal="right" vertical="center" wrapText="1"/>
      <protection locked="0"/>
    </xf>
    <xf numFmtId="184" fontId="58" fillId="33" borderId="31" xfId="0" applyNumberFormat="1" applyFont="1" applyFill="1" applyBorder="1" applyAlignment="1" applyProtection="1">
      <alignment horizontal="right" vertical="center" wrapText="1"/>
      <protection locked="0"/>
    </xf>
    <xf numFmtId="184" fontId="58" fillId="33" borderId="31" xfId="0" applyNumberFormat="1" applyFont="1" applyFill="1" applyBorder="1" applyAlignment="1" applyProtection="1">
      <alignment horizontal="right" vertical="center" wrapText="1"/>
      <protection hidden="1"/>
    </xf>
    <xf numFmtId="184" fontId="58" fillId="33" borderId="32" xfId="0" applyNumberFormat="1" applyFont="1" applyFill="1" applyBorder="1" applyAlignment="1" applyProtection="1">
      <alignment horizontal="right" vertical="center" wrapText="1"/>
      <protection hidden="1"/>
    </xf>
    <xf numFmtId="186" fontId="58" fillId="33" borderId="31" xfId="0" applyNumberFormat="1" applyFont="1" applyFill="1" applyBorder="1" applyAlignment="1" applyProtection="1">
      <alignment horizontal="right" vertical="center" wrapText="1"/>
      <protection locked="0"/>
    </xf>
    <xf numFmtId="10" fontId="58" fillId="33" borderId="31" xfId="0" applyNumberFormat="1" applyFont="1" applyFill="1" applyBorder="1" applyAlignment="1" applyProtection="1">
      <alignment horizontal="center" vertical="center" wrapText="1"/>
      <protection hidden="1"/>
    </xf>
    <xf numFmtId="184" fontId="58" fillId="33" borderId="31" xfId="0" applyNumberFormat="1" applyFont="1" applyFill="1" applyBorder="1" applyAlignment="1" applyProtection="1">
      <alignment horizontal="center" vertical="center" wrapText="1"/>
      <protection locked="0"/>
    </xf>
    <xf numFmtId="184" fontId="58" fillId="33" borderId="32" xfId="0" applyNumberFormat="1" applyFont="1" applyFill="1" applyBorder="1" applyAlignment="1" applyProtection="1">
      <alignment horizontal="center" vertical="center" wrapText="1"/>
      <protection locked="0"/>
    </xf>
    <xf numFmtId="10" fontId="58" fillId="33" borderId="32" xfId="0" applyNumberFormat="1" applyFont="1" applyFill="1" applyBorder="1" applyAlignment="1" applyProtection="1">
      <alignment horizontal="center" vertical="center" wrapText="1"/>
      <protection hidden="1"/>
    </xf>
    <xf numFmtId="184" fontId="58" fillId="33" borderId="33" xfId="0" applyNumberFormat="1" applyFont="1" applyFill="1" applyBorder="1" applyAlignment="1" applyProtection="1">
      <alignment horizontal="right" vertical="center" wrapText="1"/>
      <protection hidden="1"/>
    </xf>
    <xf numFmtId="184" fontId="58" fillId="33" borderId="33" xfId="0" applyNumberFormat="1" applyFont="1" applyFill="1" applyBorder="1" applyAlignment="1" applyProtection="1">
      <alignment horizontal="right" vertical="center" wrapText="1"/>
      <protection locked="0"/>
    </xf>
    <xf numFmtId="184" fontId="58" fillId="33" borderId="34" xfId="0" applyNumberFormat="1" applyFont="1" applyFill="1" applyBorder="1" applyAlignment="1" applyProtection="1">
      <alignment horizontal="right" vertical="center" wrapText="1"/>
      <protection hidden="1"/>
    </xf>
    <xf numFmtId="184" fontId="58" fillId="33" borderId="35" xfId="0" applyNumberFormat="1" applyFont="1" applyFill="1" applyBorder="1" applyAlignment="1" applyProtection="1">
      <alignment horizontal="right" vertical="center" wrapText="1"/>
      <protection locked="0"/>
    </xf>
    <xf numFmtId="184" fontId="58" fillId="33" borderId="30" xfId="0" applyNumberFormat="1" applyFont="1" applyFill="1" applyBorder="1" applyAlignment="1" applyProtection="1">
      <alignment horizontal="right" vertical="center" wrapText="1"/>
      <protection locked="0"/>
    </xf>
    <xf numFmtId="187" fontId="58" fillId="33" borderId="30" xfId="0" applyNumberFormat="1" applyFont="1" applyFill="1" applyBorder="1" applyAlignment="1" applyProtection="1">
      <alignment horizontal="center" vertical="center" wrapText="1"/>
      <protection hidden="1"/>
    </xf>
    <xf numFmtId="184" fontId="58" fillId="33" borderId="16" xfId="0" applyNumberFormat="1" applyFont="1" applyFill="1" applyBorder="1" applyAlignment="1" applyProtection="1">
      <alignment horizontal="right" vertical="center" wrapText="1"/>
      <protection locked="0"/>
    </xf>
    <xf numFmtId="184" fontId="58" fillId="33" borderId="14" xfId="0" applyNumberFormat="1" applyFont="1" applyFill="1" applyBorder="1" applyAlignment="1" applyProtection="1">
      <alignment horizontal="right" vertical="center" wrapText="1"/>
      <protection locked="0"/>
    </xf>
    <xf numFmtId="184" fontId="58" fillId="33" borderId="28" xfId="0" applyNumberFormat="1" applyFont="1" applyFill="1" applyBorder="1" applyAlignment="1" applyProtection="1">
      <alignment horizontal="right" vertical="center" wrapText="1"/>
      <protection locked="0"/>
    </xf>
    <xf numFmtId="184" fontId="58" fillId="33" borderId="18" xfId="0" applyNumberFormat="1" applyFont="1" applyFill="1" applyBorder="1" applyAlignment="1" applyProtection="1">
      <alignment horizontal="right" vertical="center" wrapText="1"/>
      <protection locked="0"/>
    </xf>
    <xf numFmtId="184" fontId="58" fillId="33" borderId="36" xfId="0" applyNumberFormat="1" applyFont="1" applyFill="1" applyBorder="1" applyAlignment="1" applyProtection="1">
      <alignment horizontal="right" vertical="center" wrapText="1"/>
      <protection locked="0"/>
    </xf>
    <xf numFmtId="184" fontId="58" fillId="33" borderId="32" xfId="0" applyNumberFormat="1" applyFont="1" applyFill="1" applyBorder="1" applyAlignment="1" applyProtection="1">
      <alignment horizontal="right" vertical="center" wrapText="1"/>
      <protection locked="0"/>
    </xf>
    <xf numFmtId="187" fontId="58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59" fillId="33" borderId="0" xfId="0" applyFont="1" applyFill="1" applyAlignment="1">
      <alignment horizontal="center" vertical="center"/>
    </xf>
    <xf numFmtId="0" fontId="60" fillId="33" borderId="37" xfId="0" applyFont="1" applyFill="1" applyBorder="1" applyAlignment="1">
      <alignment horizontal="center" vertical="center"/>
    </xf>
    <xf numFmtId="0" fontId="61" fillId="33" borderId="38" xfId="0" applyFont="1" applyFill="1" applyBorder="1" applyAlignment="1">
      <alignment horizontal="center"/>
    </xf>
    <xf numFmtId="0" fontId="61" fillId="34" borderId="24" xfId="0" applyFont="1" applyFill="1" applyBorder="1" applyAlignment="1" applyProtection="1">
      <alignment horizontal="center" vertical="center"/>
      <protection hidden="1"/>
    </xf>
    <xf numFmtId="0" fontId="61" fillId="34" borderId="39" xfId="0" applyFont="1" applyFill="1" applyBorder="1" applyAlignment="1" applyProtection="1">
      <alignment horizontal="center" vertical="center"/>
      <protection hidden="1"/>
    </xf>
    <xf numFmtId="0" fontId="60" fillId="33" borderId="0" xfId="0" applyFont="1" applyFill="1" applyAlignment="1">
      <alignment horizontal="center" vertical="center"/>
    </xf>
    <xf numFmtId="0" fontId="53" fillId="33" borderId="14" xfId="0" applyFont="1" applyFill="1" applyBorder="1" applyAlignment="1" applyProtection="1">
      <alignment horizontal="center" vertical="center" wrapText="1"/>
      <protection hidden="1"/>
    </xf>
    <xf numFmtId="0" fontId="53" fillId="33" borderId="18" xfId="0" applyFont="1" applyFill="1" applyBorder="1" applyAlignment="1" applyProtection="1">
      <alignment horizontal="center" vertical="center" wrapText="1"/>
      <protection hidden="1"/>
    </xf>
    <xf numFmtId="0" fontId="58" fillId="34" borderId="22" xfId="0" applyFont="1" applyFill="1" applyBorder="1" applyAlignment="1" applyProtection="1">
      <alignment horizontal="center"/>
      <protection hidden="1"/>
    </xf>
    <xf numFmtId="0" fontId="58" fillId="34" borderId="30" xfId="0" applyFont="1" applyFill="1" applyBorder="1" applyAlignment="1" applyProtection="1">
      <alignment horizontal="center"/>
      <protection hidden="1"/>
    </xf>
    <xf numFmtId="0" fontId="54" fillId="33" borderId="10" xfId="0" applyFont="1" applyFill="1" applyBorder="1" applyAlignment="1" applyProtection="1">
      <alignment horizontal="center" vertical="center" wrapText="1"/>
      <protection hidden="1"/>
    </xf>
    <xf numFmtId="0" fontId="54" fillId="33" borderId="14" xfId="0" applyFont="1" applyFill="1" applyBorder="1" applyAlignment="1" applyProtection="1">
      <alignment horizontal="center" vertical="center" wrapText="1"/>
      <protection hidden="1"/>
    </xf>
    <xf numFmtId="0" fontId="54" fillId="34" borderId="40" xfId="0" applyFont="1" applyFill="1" applyBorder="1" applyAlignment="1" applyProtection="1">
      <alignment horizontal="center" vertical="center"/>
      <protection hidden="1"/>
    </xf>
    <xf numFmtId="0" fontId="54" fillId="34" borderId="41" xfId="0" applyFont="1" applyFill="1" applyBorder="1" applyAlignment="1" applyProtection="1">
      <alignment horizontal="center" vertical="center"/>
      <protection hidden="1"/>
    </xf>
    <xf numFmtId="0" fontId="58" fillId="34" borderId="35" xfId="0" applyFont="1" applyFill="1" applyBorder="1" applyAlignment="1" applyProtection="1">
      <alignment horizontal="center"/>
      <protection hidden="1"/>
    </xf>
    <xf numFmtId="0" fontId="58" fillId="34" borderId="23" xfId="0" applyFont="1" applyFill="1" applyBorder="1" applyAlignment="1" applyProtection="1">
      <alignment horizontal="center"/>
      <protection hidden="1"/>
    </xf>
    <xf numFmtId="0" fontId="54" fillId="33" borderId="16" xfId="0" applyFont="1" applyFill="1" applyBorder="1" applyAlignment="1" applyProtection="1">
      <alignment horizontal="center" vertical="center" wrapText="1"/>
      <protection hidden="1"/>
    </xf>
    <xf numFmtId="0" fontId="54" fillId="33" borderId="28" xfId="0" applyFont="1" applyFill="1" applyBorder="1" applyAlignment="1" applyProtection="1">
      <alignment horizontal="center" vertical="center" wrapText="1"/>
      <protection hidden="1"/>
    </xf>
    <xf numFmtId="0" fontId="54" fillId="33" borderId="17" xfId="0" applyFont="1" applyFill="1" applyBorder="1" applyAlignment="1" applyProtection="1">
      <alignment horizontal="center" vertical="center" wrapText="1"/>
      <protection hidden="1"/>
    </xf>
    <xf numFmtId="0" fontId="54" fillId="33" borderId="19" xfId="0" applyFont="1" applyFill="1" applyBorder="1" applyAlignment="1" applyProtection="1">
      <alignment horizontal="center" vertical="center" wrapText="1"/>
      <protection hidden="1"/>
    </xf>
    <xf numFmtId="0" fontId="53" fillId="33" borderId="13" xfId="0" applyFont="1" applyFill="1" applyBorder="1" applyAlignment="1" applyProtection="1">
      <alignment horizontal="center" vertical="center" wrapText="1"/>
      <protection hidden="1"/>
    </xf>
    <xf numFmtId="0" fontId="53" fillId="33" borderId="21" xfId="0" applyFont="1" applyFill="1" applyBorder="1" applyAlignment="1" applyProtection="1">
      <alignment horizontal="center" vertical="center" wrapText="1"/>
      <protection hidden="1"/>
    </xf>
    <xf numFmtId="0" fontId="53" fillId="33" borderId="10" xfId="0" applyFont="1" applyFill="1" applyBorder="1" applyAlignment="1" applyProtection="1">
      <alignment horizontal="center" vertical="center" wrapText="1"/>
      <protection hidden="1"/>
    </xf>
    <xf numFmtId="0" fontId="53" fillId="33" borderId="11" xfId="0" applyFont="1" applyFill="1" applyBorder="1" applyAlignment="1" applyProtection="1">
      <alignment horizontal="center" vertical="center" wrapText="1"/>
      <protection hidden="1"/>
    </xf>
    <xf numFmtId="0" fontId="53" fillId="33" borderId="42" xfId="0" applyFont="1" applyFill="1" applyBorder="1" applyAlignment="1" applyProtection="1">
      <alignment horizontal="center" vertical="center" wrapText="1"/>
      <protection hidden="1"/>
    </xf>
    <xf numFmtId="0" fontId="53" fillId="33" borderId="43" xfId="0" applyFont="1" applyFill="1" applyBorder="1" applyAlignment="1" applyProtection="1">
      <alignment horizontal="center" vertical="center" wrapText="1"/>
      <protection hidden="1"/>
    </xf>
    <xf numFmtId="0" fontId="53" fillId="33" borderId="19" xfId="0" applyFont="1" applyFill="1" applyBorder="1" applyAlignment="1" applyProtection="1">
      <alignment horizontal="center" vertical="center" wrapText="1"/>
      <protection hidden="1"/>
    </xf>
    <xf numFmtId="0" fontId="53" fillId="33" borderId="44" xfId="0" applyFont="1" applyFill="1" applyBorder="1" applyAlignment="1" applyProtection="1">
      <alignment horizontal="center" vertical="center" wrapText="1"/>
      <protection hidden="1"/>
    </xf>
    <xf numFmtId="0" fontId="53" fillId="33" borderId="45" xfId="0" applyFont="1" applyFill="1" applyBorder="1" applyAlignment="1" applyProtection="1">
      <alignment horizontal="center" vertical="center" wrapText="1"/>
      <protection hidden="1"/>
    </xf>
    <xf numFmtId="0" fontId="53" fillId="33" borderId="46" xfId="0" applyFont="1" applyFill="1" applyBorder="1" applyAlignment="1" applyProtection="1">
      <alignment horizontal="center" vertical="center" wrapText="1"/>
      <protection hidden="1"/>
    </xf>
    <xf numFmtId="0" fontId="62" fillId="34" borderId="24" xfId="0" applyFont="1" applyFill="1" applyBorder="1" applyAlignment="1" applyProtection="1">
      <alignment horizontal="center" vertical="center"/>
      <protection hidden="1"/>
    </xf>
    <xf numFmtId="0" fontId="62" fillId="34" borderId="39" xfId="0" applyFont="1" applyFill="1" applyBorder="1" applyAlignment="1" applyProtection="1">
      <alignment horizontal="center" vertical="center"/>
      <protection hidden="1"/>
    </xf>
    <xf numFmtId="0" fontId="58" fillId="34" borderId="29" xfId="0" applyFont="1" applyFill="1" applyBorder="1" applyAlignment="1" applyProtection="1">
      <alignment horizontal="center"/>
      <protection hidden="1"/>
    </xf>
    <xf numFmtId="0" fontId="2" fillId="34" borderId="22" xfId="0" applyFont="1" applyFill="1" applyBorder="1" applyAlignment="1" applyProtection="1">
      <alignment horizontal="center"/>
      <protection hidden="1"/>
    </xf>
    <xf numFmtId="0" fontId="2" fillId="34" borderId="30" xfId="0" applyFont="1" applyFill="1" applyBorder="1" applyAlignment="1" applyProtection="1">
      <alignment horizontal="center"/>
      <protection hidden="1"/>
    </xf>
    <xf numFmtId="0" fontId="54" fillId="33" borderId="11" xfId="0" applyFont="1" applyFill="1" applyBorder="1" applyAlignment="1" applyProtection="1">
      <alignment horizontal="center" vertical="center" wrapText="1"/>
      <protection hidden="1"/>
    </xf>
    <xf numFmtId="0" fontId="2" fillId="34" borderId="35" xfId="0" applyFont="1" applyFill="1" applyBorder="1" applyAlignment="1" applyProtection="1">
      <alignment horizontal="center"/>
      <protection hidden="1"/>
    </xf>
    <xf numFmtId="0" fontId="58" fillId="34" borderId="47" xfId="0" applyFont="1" applyFill="1" applyBorder="1" applyAlignment="1" applyProtection="1">
      <alignment horizontal="center"/>
      <protection hidden="1"/>
    </xf>
    <xf numFmtId="0" fontId="58" fillId="34" borderId="48" xfId="0" applyFont="1" applyFill="1" applyBorder="1" applyAlignment="1" applyProtection="1">
      <alignment horizontal="center"/>
      <protection hidden="1"/>
    </xf>
    <xf numFmtId="0" fontId="58" fillId="34" borderId="49" xfId="0" applyFont="1" applyFill="1" applyBorder="1" applyAlignment="1" applyProtection="1">
      <alignment horizontal="center"/>
      <protection hidden="1"/>
    </xf>
    <xf numFmtId="0" fontId="54" fillId="34" borderId="40" xfId="0" applyFont="1" applyFill="1" applyBorder="1" applyAlignment="1">
      <alignment horizontal="center" vertical="center"/>
    </xf>
    <xf numFmtId="0" fontId="54" fillId="34" borderId="41" xfId="0" applyFont="1" applyFill="1" applyBorder="1" applyAlignment="1">
      <alignment horizontal="center" vertical="center"/>
    </xf>
    <xf numFmtId="0" fontId="53" fillId="33" borderId="16" xfId="0" applyFont="1" applyFill="1" applyBorder="1" applyAlignment="1" applyProtection="1">
      <alignment horizontal="center" vertical="center" wrapText="1"/>
      <protection hidden="1"/>
    </xf>
    <xf numFmtId="0" fontId="2" fillId="34" borderId="29" xfId="0" applyFont="1" applyFill="1" applyBorder="1" applyAlignment="1" applyProtection="1">
      <alignment horizontal="center"/>
      <protection hidden="1"/>
    </xf>
    <xf numFmtId="0" fontId="53" fillId="33" borderId="17" xfId="0" applyFont="1" applyFill="1" applyBorder="1" applyAlignment="1" applyProtection="1">
      <alignment horizontal="center" vertical="center" wrapText="1"/>
      <protection hidden="1"/>
    </xf>
    <xf numFmtId="0" fontId="53" fillId="33" borderId="50" xfId="0" applyFont="1" applyFill="1" applyBorder="1" applyAlignment="1" applyProtection="1">
      <alignment horizontal="center" vertical="center" wrapText="1"/>
      <protection hidden="1"/>
    </xf>
    <xf numFmtId="0" fontId="53" fillId="33" borderId="51" xfId="0" applyFont="1" applyFill="1" applyBorder="1" applyAlignment="1" applyProtection="1">
      <alignment horizontal="center" vertical="center" wrapText="1"/>
      <protection hidden="1"/>
    </xf>
    <xf numFmtId="0" fontId="53" fillId="33" borderId="52" xfId="0" applyFont="1" applyFill="1" applyBorder="1" applyAlignment="1" applyProtection="1">
      <alignment horizontal="center" vertical="center" wrapText="1"/>
      <protection hidden="1"/>
    </xf>
    <xf numFmtId="0" fontId="53" fillId="33" borderId="20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60"/>
  <sheetViews>
    <sheetView tabSelected="1" view="pageBreakPreview" zoomScale="106" zoomScaleSheetLayoutView="106" workbookViewId="0" topLeftCell="A1">
      <selection activeCell="C64" sqref="C64"/>
    </sheetView>
  </sheetViews>
  <sheetFormatPr defaultColWidth="9.140625" defaultRowHeight="15"/>
  <cols>
    <col min="1" max="1" width="2.140625" style="1" customWidth="1"/>
    <col min="2" max="2" width="6.7109375" style="1" customWidth="1"/>
    <col min="3" max="3" width="24.57421875" style="1" customWidth="1"/>
    <col min="4" max="4" width="12.8515625" style="1" customWidth="1"/>
    <col min="5" max="5" width="11.7109375" style="1" customWidth="1"/>
    <col min="6" max="6" width="12.8515625" style="1" customWidth="1"/>
    <col min="7" max="9" width="11.7109375" style="1" customWidth="1"/>
    <col min="10" max="10" width="13.00390625" style="1" customWidth="1"/>
    <col min="11" max="11" width="11.7109375" style="1" customWidth="1"/>
    <col min="12" max="12" width="13.140625" style="1" customWidth="1"/>
    <col min="13" max="13" width="14.421875" style="1" customWidth="1"/>
    <col min="14" max="14" width="17.57421875" style="1" customWidth="1"/>
    <col min="15" max="15" width="11.421875" style="1" customWidth="1"/>
    <col min="16" max="17" width="11.00390625" style="1" customWidth="1"/>
    <col min="18" max="19" width="12.00390625" style="1" customWidth="1"/>
    <col min="20" max="20" width="18.140625" style="1" customWidth="1"/>
    <col min="21" max="21" width="12.421875" style="1" customWidth="1"/>
    <col min="22" max="22" width="6.7109375" style="1" customWidth="1"/>
    <col min="23" max="23" width="25.140625" style="1" customWidth="1"/>
    <col min="24" max="24" width="17.7109375" style="1" customWidth="1"/>
    <col min="25" max="25" width="13.57421875" style="1" customWidth="1"/>
    <col min="26" max="26" width="14.57421875" style="1" customWidth="1"/>
    <col min="27" max="27" width="15.00390625" style="1" customWidth="1"/>
    <col min="28" max="28" width="18.57421875" style="1" customWidth="1"/>
    <col min="29" max="29" width="17.28125" style="1" customWidth="1"/>
    <col min="30" max="30" width="18.57421875" style="1" customWidth="1"/>
    <col min="31" max="31" width="16.421875" style="1" customWidth="1"/>
    <col min="32" max="32" width="21.57421875" style="1" customWidth="1"/>
    <col min="33" max="33" width="14.421875" style="1" customWidth="1"/>
    <col min="34" max="34" width="15.7109375" style="1" customWidth="1"/>
    <col min="35" max="35" width="22.7109375" style="1" customWidth="1"/>
    <col min="36" max="36" width="16.00390625" style="1" customWidth="1"/>
    <col min="37" max="16384" width="9.140625" style="1" customWidth="1"/>
  </cols>
  <sheetData>
    <row r="1" spans="2:36" s="34" customFormat="1" ht="10.5" customHeight="1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</row>
    <row r="2" ht="0.75" customHeight="1" hidden="1"/>
    <row r="3" spans="2:36" ht="18.75" customHeight="1">
      <c r="B3" s="124" t="s">
        <v>83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 t="s">
        <v>83</v>
      </c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ht="6" customHeight="1" thickBot="1"/>
    <row r="5" spans="2:36" ht="18.75">
      <c r="B5" s="127"/>
      <c r="C5" s="128"/>
      <c r="D5" s="127" t="s">
        <v>48</v>
      </c>
      <c r="E5" s="151"/>
      <c r="F5" s="151"/>
      <c r="G5" s="151"/>
      <c r="H5" s="151"/>
      <c r="I5" s="151"/>
      <c r="J5" s="151"/>
      <c r="K5" s="151"/>
      <c r="L5" s="128"/>
      <c r="M5" s="127" t="s">
        <v>52</v>
      </c>
      <c r="N5" s="151"/>
      <c r="O5" s="151"/>
      <c r="P5" s="151"/>
      <c r="Q5" s="151"/>
      <c r="R5" s="151"/>
      <c r="S5" s="128"/>
      <c r="T5" s="155" t="s">
        <v>68</v>
      </c>
      <c r="U5" s="153"/>
      <c r="V5" s="127"/>
      <c r="W5" s="128"/>
      <c r="X5" s="156" t="s">
        <v>58</v>
      </c>
      <c r="Y5" s="157"/>
      <c r="Z5" s="157"/>
      <c r="AA5" s="158"/>
      <c r="AB5" s="157" t="s">
        <v>70</v>
      </c>
      <c r="AC5" s="157"/>
      <c r="AD5" s="157"/>
      <c r="AE5" s="158"/>
      <c r="AF5" s="152" t="s">
        <v>64</v>
      </c>
      <c r="AG5" s="162"/>
      <c r="AH5" s="162"/>
      <c r="AI5" s="162"/>
      <c r="AJ5" s="153"/>
    </row>
    <row r="6" spans="2:36" ht="15" customHeight="1">
      <c r="B6" s="129" t="s">
        <v>3</v>
      </c>
      <c r="C6" s="130" t="s">
        <v>2</v>
      </c>
      <c r="D6" s="141">
        <v>1</v>
      </c>
      <c r="E6" s="139"/>
      <c r="F6" s="139"/>
      <c r="G6" s="139">
        <v>2</v>
      </c>
      <c r="H6" s="139"/>
      <c r="I6" s="139"/>
      <c r="J6" s="139">
        <v>3</v>
      </c>
      <c r="K6" s="139"/>
      <c r="L6" s="125"/>
      <c r="M6" s="7">
        <v>4</v>
      </c>
      <c r="N6" s="9">
        <v>5</v>
      </c>
      <c r="O6" s="5">
        <v>6</v>
      </c>
      <c r="P6" s="163">
        <v>7</v>
      </c>
      <c r="Q6" s="164"/>
      <c r="R6" s="164"/>
      <c r="S6" s="165"/>
      <c r="T6" s="16">
        <v>8</v>
      </c>
      <c r="U6" s="15">
        <v>9</v>
      </c>
      <c r="V6" s="129" t="s">
        <v>3</v>
      </c>
      <c r="W6" s="130" t="s">
        <v>2</v>
      </c>
      <c r="X6" s="11">
        <v>10</v>
      </c>
      <c r="Y6" s="5">
        <v>11</v>
      </c>
      <c r="Z6" s="5">
        <v>12</v>
      </c>
      <c r="AA6" s="6">
        <v>13</v>
      </c>
      <c r="AB6" s="8">
        <v>14</v>
      </c>
      <c r="AC6" s="5">
        <v>15</v>
      </c>
      <c r="AD6" s="5">
        <v>16</v>
      </c>
      <c r="AE6" s="10">
        <v>17</v>
      </c>
      <c r="AF6" s="13">
        <v>18</v>
      </c>
      <c r="AG6" s="12">
        <v>19</v>
      </c>
      <c r="AH6" s="12">
        <v>20</v>
      </c>
      <c r="AI6" s="12">
        <v>21</v>
      </c>
      <c r="AJ6" s="6">
        <v>22</v>
      </c>
    </row>
    <row r="7" spans="2:36" ht="41.25" customHeight="1">
      <c r="B7" s="129"/>
      <c r="C7" s="130"/>
      <c r="D7" s="141" t="s">
        <v>49</v>
      </c>
      <c r="E7" s="139"/>
      <c r="F7" s="139"/>
      <c r="G7" s="139" t="s">
        <v>50</v>
      </c>
      <c r="H7" s="139"/>
      <c r="I7" s="139"/>
      <c r="J7" s="139" t="s">
        <v>85</v>
      </c>
      <c r="K7" s="139"/>
      <c r="L7" s="125"/>
      <c r="M7" s="143" t="s">
        <v>75</v>
      </c>
      <c r="N7" s="145" t="s">
        <v>76</v>
      </c>
      <c r="O7" s="139" t="s">
        <v>53</v>
      </c>
      <c r="P7" s="147" t="s">
        <v>54</v>
      </c>
      <c r="Q7" s="147"/>
      <c r="R7" s="147"/>
      <c r="S7" s="148"/>
      <c r="T7" s="161" t="s">
        <v>82</v>
      </c>
      <c r="U7" s="125" t="s">
        <v>69</v>
      </c>
      <c r="V7" s="129"/>
      <c r="W7" s="130"/>
      <c r="X7" s="141" t="s">
        <v>78</v>
      </c>
      <c r="Y7" s="139" t="s">
        <v>59</v>
      </c>
      <c r="Z7" s="139" t="s">
        <v>63</v>
      </c>
      <c r="AA7" s="125" t="s">
        <v>60</v>
      </c>
      <c r="AB7" s="161" t="s">
        <v>79</v>
      </c>
      <c r="AC7" s="139" t="s">
        <v>80</v>
      </c>
      <c r="AD7" s="139" t="s">
        <v>61</v>
      </c>
      <c r="AE7" s="125" t="s">
        <v>62</v>
      </c>
      <c r="AF7" s="141" t="s">
        <v>81</v>
      </c>
      <c r="AG7" s="139" t="s">
        <v>45</v>
      </c>
      <c r="AH7" s="139" t="s">
        <v>65</v>
      </c>
      <c r="AI7" s="139" t="s">
        <v>66</v>
      </c>
      <c r="AJ7" s="125" t="s">
        <v>67</v>
      </c>
    </row>
    <row r="8" spans="2:36" ht="33" customHeight="1">
      <c r="B8" s="129"/>
      <c r="C8" s="130"/>
      <c r="D8" s="11" t="s">
        <v>0</v>
      </c>
      <c r="E8" s="5" t="s">
        <v>1</v>
      </c>
      <c r="F8" s="5" t="s">
        <v>47</v>
      </c>
      <c r="G8" s="5" t="s">
        <v>0</v>
      </c>
      <c r="H8" s="5" t="s">
        <v>1</v>
      </c>
      <c r="I8" s="5" t="s">
        <v>47</v>
      </c>
      <c r="J8" s="5" t="s">
        <v>0</v>
      </c>
      <c r="K8" s="5" t="s">
        <v>1</v>
      </c>
      <c r="L8" s="6" t="s">
        <v>47</v>
      </c>
      <c r="M8" s="166"/>
      <c r="N8" s="167"/>
      <c r="O8" s="139"/>
      <c r="P8" s="5" t="s">
        <v>55</v>
      </c>
      <c r="Q8" s="5" t="s">
        <v>56</v>
      </c>
      <c r="R8" s="5" t="s">
        <v>77</v>
      </c>
      <c r="S8" s="6" t="s">
        <v>57</v>
      </c>
      <c r="T8" s="161"/>
      <c r="U8" s="125"/>
      <c r="V8" s="129"/>
      <c r="W8" s="130"/>
      <c r="X8" s="141"/>
      <c r="Y8" s="139"/>
      <c r="Z8" s="139"/>
      <c r="AA8" s="125"/>
      <c r="AB8" s="161"/>
      <c r="AC8" s="139"/>
      <c r="AD8" s="139"/>
      <c r="AE8" s="125"/>
      <c r="AF8" s="141"/>
      <c r="AG8" s="139"/>
      <c r="AH8" s="139"/>
      <c r="AI8" s="139"/>
      <c r="AJ8" s="125"/>
    </row>
    <row r="9" spans="2:36" ht="18.75" customHeight="1">
      <c r="B9" s="17">
        <v>1</v>
      </c>
      <c r="C9" s="18" t="s">
        <v>71</v>
      </c>
      <c r="D9" s="53">
        <f>D43</f>
        <v>143689</v>
      </c>
      <c r="E9" s="54">
        <f>E43</f>
        <v>134305</v>
      </c>
      <c r="F9" s="54">
        <f>D9+E9</f>
        <v>277994</v>
      </c>
      <c r="G9" s="54">
        <f>G43</f>
        <v>71148</v>
      </c>
      <c r="H9" s="54">
        <f>H43</f>
        <v>17122</v>
      </c>
      <c r="I9" s="54">
        <f>G9+H9</f>
        <v>88270</v>
      </c>
      <c r="J9" s="54">
        <f aca="true" t="shared" si="0" ref="J9:K13">D9+G9</f>
        <v>214837</v>
      </c>
      <c r="K9" s="54">
        <f t="shared" si="0"/>
        <v>151427</v>
      </c>
      <c r="L9" s="55">
        <f>J9+K9</f>
        <v>366264</v>
      </c>
      <c r="M9" s="53">
        <f>M43</f>
        <v>81913</v>
      </c>
      <c r="N9" s="60">
        <f>N43</f>
        <v>6704.250000000001</v>
      </c>
      <c r="O9" s="61">
        <f>_xlfn.IFERROR(M9/L9,"-")</f>
        <v>0.22364469344516524</v>
      </c>
      <c r="P9" s="62">
        <f>P43</f>
        <v>268</v>
      </c>
      <c r="Q9" s="62">
        <f>Q43</f>
        <v>98</v>
      </c>
      <c r="R9" s="62">
        <f>R43</f>
        <v>34</v>
      </c>
      <c r="S9" s="63">
        <f>S43</f>
        <v>1</v>
      </c>
      <c r="T9" s="64">
        <f>T43</f>
        <v>84215</v>
      </c>
      <c r="U9" s="65">
        <f>_xlfn.IFERROR(T9/L9,"-")</f>
        <v>0.2299297774283031</v>
      </c>
      <c r="V9" s="29">
        <v>1</v>
      </c>
      <c r="W9" s="30" t="s">
        <v>71</v>
      </c>
      <c r="X9" s="53">
        <f>X43</f>
        <v>313694</v>
      </c>
      <c r="Y9" s="61">
        <f>_xlfn.IFERROR(X9/L9,"-")</f>
        <v>0.8564696503068825</v>
      </c>
      <c r="Z9" s="54">
        <f>Z43</f>
        <v>180393</v>
      </c>
      <c r="AA9" s="65">
        <f>_xlfn.IFERROR(Z9/X9,"-")</f>
        <v>0.5750604091885723</v>
      </c>
      <c r="AB9" s="64">
        <f aca="true" t="shared" si="1" ref="AB9:AH9">AB43</f>
        <v>31657</v>
      </c>
      <c r="AC9" s="54">
        <f t="shared" si="1"/>
        <v>25763</v>
      </c>
      <c r="AD9" s="54">
        <f t="shared" si="1"/>
        <v>308</v>
      </c>
      <c r="AE9" s="55">
        <f t="shared" si="1"/>
        <v>6494</v>
      </c>
      <c r="AF9" s="53">
        <f t="shared" si="1"/>
        <v>23462</v>
      </c>
      <c r="AG9" s="54">
        <f t="shared" si="1"/>
        <v>2579</v>
      </c>
      <c r="AH9" s="60">
        <f t="shared" si="1"/>
        <v>57.763999999999996</v>
      </c>
      <c r="AI9" s="61">
        <f>_xlfn.IFERROR(AG9/AF9,"-")</f>
        <v>0.10992242775551957</v>
      </c>
      <c r="AJ9" s="72">
        <f>_xlfn.IFERROR(AH9/AG9*100000,"-")</f>
        <v>2239.7828615742533</v>
      </c>
    </row>
    <row r="10" spans="2:36" ht="18.75" customHeight="1">
      <c r="B10" s="17">
        <v>2</v>
      </c>
      <c r="C10" s="18" t="s">
        <v>72</v>
      </c>
      <c r="D10" s="53">
        <f>D53</f>
        <v>795104</v>
      </c>
      <c r="E10" s="54">
        <f>E53</f>
        <v>124908</v>
      </c>
      <c r="F10" s="54">
        <f>D10+E10</f>
        <v>920012</v>
      </c>
      <c r="G10" s="54">
        <f>G53</f>
        <v>370816</v>
      </c>
      <c r="H10" s="54">
        <f>H53</f>
        <v>3358</v>
      </c>
      <c r="I10" s="54">
        <f>G10+H10</f>
        <v>374174</v>
      </c>
      <c r="J10" s="54">
        <f t="shared" si="0"/>
        <v>1165920</v>
      </c>
      <c r="K10" s="54">
        <f t="shared" si="0"/>
        <v>128266</v>
      </c>
      <c r="L10" s="55">
        <f>J10+K10</f>
        <v>1294186</v>
      </c>
      <c r="M10" s="53">
        <f>M53</f>
        <v>605428</v>
      </c>
      <c r="N10" s="60">
        <f>N53</f>
        <v>35522.720000000016</v>
      </c>
      <c r="O10" s="61">
        <f>_xlfn.IFERROR(M10/L10,"-")</f>
        <v>0.4678060186093807</v>
      </c>
      <c r="P10" s="62">
        <f>P53</f>
        <v>611</v>
      </c>
      <c r="Q10" s="62">
        <f>Q53</f>
        <v>265</v>
      </c>
      <c r="R10" s="62">
        <f>R53</f>
        <v>27</v>
      </c>
      <c r="S10" s="63">
        <f>S53</f>
        <v>2</v>
      </c>
      <c r="T10" s="64">
        <f>T53</f>
        <v>67994</v>
      </c>
      <c r="U10" s="65">
        <f>_xlfn.IFERROR(T10/L10,"-")</f>
        <v>0.05253804321789913</v>
      </c>
      <c r="V10" s="29">
        <v>2</v>
      </c>
      <c r="W10" s="30" t="s">
        <v>72</v>
      </c>
      <c r="X10" s="54">
        <f aca="true" t="shared" si="2" ref="X10:AH10">X53</f>
        <v>1130685</v>
      </c>
      <c r="Y10" s="61">
        <f>_xlfn.IFERROR(X10/L10,"-")</f>
        <v>0.8736649909672952</v>
      </c>
      <c r="Z10" s="54">
        <f t="shared" si="2"/>
        <v>667531</v>
      </c>
      <c r="AA10" s="65">
        <f>_xlfn.IFERROR(Z10/X10,"-")</f>
        <v>0.590377514515537</v>
      </c>
      <c r="AB10" s="54">
        <f t="shared" si="2"/>
        <v>461113</v>
      </c>
      <c r="AC10" s="54">
        <f t="shared" si="2"/>
        <v>461113</v>
      </c>
      <c r="AD10" s="54">
        <f t="shared" si="2"/>
        <v>692</v>
      </c>
      <c r="AE10" s="54">
        <f t="shared" si="2"/>
        <v>47388</v>
      </c>
      <c r="AF10" s="53">
        <f t="shared" si="2"/>
        <v>60056</v>
      </c>
      <c r="AG10" s="54">
        <f t="shared" si="2"/>
        <v>80</v>
      </c>
      <c r="AH10" s="60">
        <f t="shared" si="2"/>
        <v>4.21</v>
      </c>
      <c r="AI10" s="61">
        <f>_xlfn.IFERROR(AG10/AF10,"-")</f>
        <v>0.0013320900492873318</v>
      </c>
      <c r="AJ10" s="72">
        <f>_xlfn.IFERROR(AH10/AG10*100000,"-")</f>
        <v>5262.5</v>
      </c>
    </row>
    <row r="11" spans="2:36" ht="18.75" customHeight="1">
      <c r="B11" s="17">
        <v>3</v>
      </c>
      <c r="C11" s="18" t="s">
        <v>73</v>
      </c>
      <c r="D11" s="53">
        <f>D56</f>
        <v>85875</v>
      </c>
      <c r="E11" s="54">
        <f>E56</f>
        <v>30706</v>
      </c>
      <c r="F11" s="54">
        <f>D11+E11</f>
        <v>116581</v>
      </c>
      <c r="G11" s="54">
        <f>G56</f>
        <v>15791</v>
      </c>
      <c r="H11" s="54">
        <f>H56</f>
        <v>4178</v>
      </c>
      <c r="I11" s="54">
        <f>G11+H11</f>
        <v>19969</v>
      </c>
      <c r="J11" s="54">
        <f t="shared" si="0"/>
        <v>101666</v>
      </c>
      <c r="K11" s="54">
        <f t="shared" si="0"/>
        <v>34884</v>
      </c>
      <c r="L11" s="55">
        <f>J11+K11</f>
        <v>136550</v>
      </c>
      <c r="M11" s="53">
        <f>M56</f>
        <v>58198</v>
      </c>
      <c r="N11" s="60">
        <f>N56</f>
        <v>4055.96</v>
      </c>
      <c r="O11" s="61">
        <f>_xlfn.IFERROR(M11/L11,"-")</f>
        <v>0.4262028560966679</v>
      </c>
      <c r="P11" s="62">
        <f>P56</f>
        <v>247</v>
      </c>
      <c r="Q11" s="62">
        <f>Q56</f>
        <v>69</v>
      </c>
      <c r="R11" s="62">
        <f>R56</f>
        <v>23</v>
      </c>
      <c r="S11" s="63">
        <f>S56</f>
        <v>10</v>
      </c>
      <c r="T11" s="64">
        <f>T56</f>
        <v>34182</v>
      </c>
      <c r="U11" s="65">
        <f>_xlfn.IFERROR(T11/L11,"-")</f>
        <v>0.2503258879531307</v>
      </c>
      <c r="V11" s="29">
        <v>3</v>
      </c>
      <c r="W11" s="30" t="s">
        <v>73</v>
      </c>
      <c r="X11" s="73">
        <f>X56</f>
        <v>40239</v>
      </c>
      <c r="Y11" s="61">
        <f>_xlfn.IFERROR(X11/L11,"-")</f>
        <v>0.2946832662028561</v>
      </c>
      <c r="Z11" s="54">
        <f>Z56</f>
        <v>6704</v>
      </c>
      <c r="AA11" s="65">
        <f>_xlfn.IFERROR(Z11/X11,"-")</f>
        <v>0.16660453788613036</v>
      </c>
      <c r="AB11" s="64">
        <f aca="true" t="shared" si="3" ref="AB11:AH11">AB56</f>
        <v>11506</v>
      </c>
      <c r="AC11" s="54">
        <f t="shared" si="3"/>
        <v>8669</v>
      </c>
      <c r="AD11" s="54">
        <f t="shared" si="3"/>
        <v>912</v>
      </c>
      <c r="AE11" s="55">
        <f t="shared" si="3"/>
        <v>8350</v>
      </c>
      <c r="AF11" s="53">
        <f t="shared" si="3"/>
        <v>16374</v>
      </c>
      <c r="AG11" s="54">
        <f t="shared" si="3"/>
        <v>1</v>
      </c>
      <c r="AH11" s="60">
        <f t="shared" si="3"/>
        <v>0.05</v>
      </c>
      <c r="AI11" s="61">
        <f>_xlfn.IFERROR(AG11/AF11,"-")</f>
        <v>6.107243190423842E-05</v>
      </c>
      <c r="AJ11" s="72">
        <f>_xlfn.IFERROR(AH11/AG11*100000,"-")</f>
        <v>5000</v>
      </c>
    </row>
    <row r="12" spans="2:36" ht="18.75" customHeight="1" thickBot="1">
      <c r="B12" s="19">
        <v>4</v>
      </c>
      <c r="C12" s="20" t="s">
        <v>74</v>
      </c>
      <c r="D12" s="56">
        <f>D59</f>
        <v>7979</v>
      </c>
      <c r="E12" s="57">
        <f>E59</f>
        <v>3955</v>
      </c>
      <c r="F12" s="57">
        <f>D12+E12</f>
        <v>11934</v>
      </c>
      <c r="G12" s="57">
        <f>G59</f>
        <v>0</v>
      </c>
      <c r="H12" s="57">
        <f>H59</f>
        <v>0</v>
      </c>
      <c r="I12" s="57">
        <f>G12+H12</f>
        <v>0</v>
      </c>
      <c r="J12" s="57">
        <f t="shared" si="0"/>
        <v>7979</v>
      </c>
      <c r="K12" s="57">
        <f t="shared" si="0"/>
        <v>3955</v>
      </c>
      <c r="L12" s="58">
        <f>J12+K12</f>
        <v>11934</v>
      </c>
      <c r="M12" s="56">
        <f>M59</f>
        <v>5089</v>
      </c>
      <c r="N12" s="66">
        <f>N59</f>
        <v>275.09000000000003</v>
      </c>
      <c r="O12" s="67">
        <f>_xlfn.IFERROR(M12/L12,"-")</f>
        <v>0.4264286911345735</v>
      </c>
      <c r="P12" s="68">
        <f>P59</f>
        <v>17</v>
      </c>
      <c r="Q12" s="68">
        <f>Q59</f>
        <v>8</v>
      </c>
      <c r="R12" s="68">
        <f>R59</f>
        <v>10</v>
      </c>
      <c r="S12" s="69">
        <f>S59</f>
        <v>28</v>
      </c>
      <c r="T12" s="70">
        <f>T59</f>
        <v>3211</v>
      </c>
      <c r="U12" s="71">
        <f>_xlfn.IFERROR(T12/L12,"-")</f>
        <v>0.2690631808278867</v>
      </c>
      <c r="V12" s="31">
        <v>4</v>
      </c>
      <c r="W12" s="32" t="s">
        <v>74</v>
      </c>
      <c r="X12" s="74">
        <f>X59</f>
        <v>2171</v>
      </c>
      <c r="Y12" s="67">
        <f>_xlfn.IFERROR(X12/L12,"-")</f>
        <v>0.18191721132897604</v>
      </c>
      <c r="Z12" s="57">
        <f>Z59</f>
        <v>1127</v>
      </c>
      <c r="AA12" s="71">
        <f>_xlfn.IFERROR(Z12/X12,"-")</f>
        <v>0.5191156149239982</v>
      </c>
      <c r="AB12" s="70">
        <f aca="true" t="shared" si="4" ref="AB12:AH12">AB59</f>
        <v>4696</v>
      </c>
      <c r="AC12" s="57">
        <f t="shared" si="4"/>
        <v>4696</v>
      </c>
      <c r="AD12" s="57">
        <f t="shared" si="4"/>
        <v>0</v>
      </c>
      <c r="AE12" s="58">
        <f t="shared" si="4"/>
        <v>0</v>
      </c>
      <c r="AF12" s="56">
        <f t="shared" si="4"/>
        <v>120</v>
      </c>
      <c r="AG12" s="57">
        <f t="shared" si="4"/>
        <v>0</v>
      </c>
      <c r="AH12" s="66">
        <f t="shared" si="4"/>
        <v>0</v>
      </c>
      <c r="AI12" s="67">
        <f>_xlfn.IFERROR(AG12/AF12,"-")</f>
        <v>0</v>
      </c>
      <c r="AJ12" s="75" t="str">
        <f>_xlfn.IFERROR(AH12/AG12*100000,"-")</f>
        <v>-</v>
      </c>
    </row>
    <row r="13" spans="2:36" ht="18.75" customHeight="1" thickBot="1">
      <c r="B13" s="159" t="s">
        <v>46</v>
      </c>
      <c r="C13" s="160"/>
      <c r="D13" s="41">
        <f>SUM(D9:D12)</f>
        <v>1032647</v>
      </c>
      <c r="E13" s="42">
        <f>SUM(E9:E12)</f>
        <v>293874</v>
      </c>
      <c r="F13" s="42">
        <f>D13+E13</f>
        <v>1326521</v>
      </c>
      <c r="G13" s="42">
        <f>SUM(G9:G12)</f>
        <v>457755</v>
      </c>
      <c r="H13" s="42">
        <f>SUM(H9:H12)</f>
        <v>24658</v>
      </c>
      <c r="I13" s="42">
        <f>G13+H13</f>
        <v>482413</v>
      </c>
      <c r="J13" s="42">
        <f t="shared" si="0"/>
        <v>1490402</v>
      </c>
      <c r="K13" s="42">
        <f t="shared" si="0"/>
        <v>318532</v>
      </c>
      <c r="L13" s="59">
        <f>J13+K13</f>
        <v>1808934</v>
      </c>
      <c r="M13" s="41">
        <f>SUM(M9:M12)</f>
        <v>750628</v>
      </c>
      <c r="N13" s="44">
        <f>SUM(N9:N12)</f>
        <v>46558.02000000001</v>
      </c>
      <c r="O13" s="45">
        <f>_xlfn.IFERROR(M13/L13,"-")</f>
        <v>0.4149559906552699</v>
      </c>
      <c r="P13" s="46">
        <f>SUM(P9:P12)</f>
        <v>1143</v>
      </c>
      <c r="Q13" s="46">
        <f>SUM(Q9:Q12)</f>
        <v>440</v>
      </c>
      <c r="R13" s="46">
        <f>SUM(R9:R12)</f>
        <v>94</v>
      </c>
      <c r="S13" s="47">
        <f>SUM(S9:S12)</f>
        <v>41</v>
      </c>
      <c r="T13" s="49">
        <f>SUM(T9:T12)</f>
        <v>189602</v>
      </c>
      <c r="U13" s="48">
        <f>_xlfn.IFERROR(T13/L13,"-")</f>
        <v>0.10481421654963642</v>
      </c>
      <c r="V13" s="131" t="s">
        <v>46</v>
      </c>
      <c r="W13" s="132"/>
      <c r="X13" s="76">
        <f>SUM(X9:X12)</f>
        <v>1486789</v>
      </c>
      <c r="Y13" s="45">
        <f>_xlfn.IFERROR(X13/L13,"-")</f>
        <v>0.8219144534847596</v>
      </c>
      <c r="Z13" s="42">
        <f>SUM(Z9:Z12)</f>
        <v>855755</v>
      </c>
      <c r="AA13" s="48">
        <f>_xlfn.IFERROR(Z13/X13,"-")</f>
        <v>0.5755725930175701</v>
      </c>
      <c r="AB13" s="49">
        <f aca="true" t="shared" si="5" ref="AB13:AH13">SUM(AB9:AB12)</f>
        <v>508972</v>
      </c>
      <c r="AC13" s="42">
        <f t="shared" si="5"/>
        <v>500241</v>
      </c>
      <c r="AD13" s="42">
        <f t="shared" si="5"/>
        <v>1912</v>
      </c>
      <c r="AE13" s="43">
        <f t="shared" si="5"/>
        <v>62232</v>
      </c>
      <c r="AF13" s="41">
        <f t="shared" si="5"/>
        <v>100012</v>
      </c>
      <c r="AG13" s="42">
        <f t="shared" si="5"/>
        <v>2660</v>
      </c>
      <c r="AH13" s="77">
        <f t="shared" si="5"/>
        <v>62.023999999999994</v>
      </c>
      <c r="AI13" s="45">
        <f>_xlfn.IFERROR(AG13/AF13,"-")</f>
        <v>0.026596808382994042</v>
      </c>
      <c r="AJ13" s="50">
        <f>_xlfn.IFERROR(AH13/AG13*100000,"-")</f>
        <v>2331.7293233082705</v>
      </c>
    </row>
    <row r="14" spans="2:36" ht="26.25" customHeight="1" thickBot="1">
      <c r="B14" s="120" t="s">
        <v>84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 t="s">
        <v>84</v>
      </c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</row>
    <row r="15" spans="2:36" ht="18.75" hidden="1">
      <c r="B15" s="127"/>
      <c r="C15" s="134"/>
      <c r="D15" s="127" t="s">
        <v>48</v>
      </c>
      <c r="E15" s="151"/>
      <c r="F15" s="151"/>
      <c r="G15" s="151"/>
      <c r="H15" s="151"/>
      <c r="I15" s="151"/>
      <c r="J15" s="151"/>
      <c r="K15" s="151"/>
      <c r="L15" s="128"/>
      <c r="M15" s="127" t="s">
        <v>52</v>
      </c>
      <c r="N15" s="151"/>
      <c r="O15" s="151"/>
      <c r="P15" s="151"/>
      <c r="Q15" s="151"/>
      <c r="R15" s="151"/>
      <c r="S15" s="128"/>
      <c r="T15" s="152" t="s">
        <v>68</v>
      </c>
      <c r="U15" s="153"/>
      <c r="V15" s="133"/>
      <c r="W15" s="134"/>
      <c r="X15" s="156" t="s">
        <v>58</v>
      </c>
      <c r="Y15" s="157"/>
      <c r="Z15" s="157"/>
      <c r="AA15" s="158"/>
      <c r="AB15" s="156" t="s">
        <v>70</v>
      </c>
      <c r="AC15" s="157"/>
      <c r="AD15" s="157"/>
      <c r="AE15" s="158"/>
      <c r="AF15" s="152" t="s">
        <v>64</v>
      </c>
      <c r="AG15" s="162"/>
      <c r="AH15" s="162"/>
      <c r="AI15" s="162"/>
      <c r="AJ15" s="153"/>
    </row>
    <row r="16" spans="2:36" ht="15" customHeight="1" hidden="1">
      <c r="B16" s="129" t="s">
        <v>3</v>
      </c>
      <c r="C16" s="137" t="s">
        <v>2</v>
      </c>
      <c r="D16" s="141">
        <v>1</v>
      </c>
      <c r="E16" s="139"/>
      <c r="F16" s="139"/>
      <c r="G16" s="139">
        <v>2</v>
      </c>
      <c r="H16" s="139"/>
      <c r="I16" s="139"/>
      <c r="J16" s="139">
        <v>3</v>
      </c>
      <c r="K16" s="139"/>
      <c r="L16" s="125"/>
      <c r="M16" s="7">
        <v>4</v>
      </c>
      <c r="N16" s="9">
        <v>5</v>
      </c>
      <c r="O16" s="5">
        <v>6</v>
      </c>
      <c r="P16" s="163">
        <v>7</v>
      </c>
      <c r="Q16" s="164"/>
      <c r="R16" s="164"/>
      <c r="S16" s="165"/>
      <c r="T16" s="14">
        <v>8</v>
      </c>
      <c r="U16" s="15">
        <v>9</v>
      </c>
      <c r="V16" s="135" t="s">
        <v>3</v>
      </c>
      <c r="W16" s="137" t="s">
        <v>2</v>
      </c>
      <c r="X16" s="11">
        <v>10</v>
      </c>
      <c r="Y16" s="5">
        <v>11</v>
      </c>
      <c r="Z16" s="5">
        <v>12</v>
      </c>
      <c r="AA16" s="6">
        <v>13</v>
      </c>
      <c r="AB16" s="11">
        <v>14</v>
      </c>
      <c r="AC16" s="5">
        <v>15</v>
      </c>
      <c r="AD16" s="5">
        <v>16</v>
      </c>
      <c r="AE16" s="10">
        <v>17</v>
      </c>
      <c r="AF16" s="13">
        <v>18</v>
      </c>
      <c r="AG16" s="12">
        <v>19</v>
      </c>
      <c r="AH16" s="12">
        <v>20</v>
      </c>
      <c r="AI16" s="12">
        <v>21</v>
      </c>
      <c r="AJ16" s="6">
        <v>22</v>
      </c>
    </row>
    <row r="17" spans="2:36" ht="41.25" customHeight="1" hidden="1">
      <c r="B17" s="129"/>
      <c r="C17" s="137"/>
      <c r="D17" s="141" t="s">
        <v>49</v>
      </c>
      <c r="E17" s="139"/>
      <c r="F17" s="139"/>
      <c r="G17" s="139" t="s">
        <v>50</v>
      </c>
      <c r="H17" s="139"/>
      <c r="I17" s="139"/>
      <c r="J17" s="139" t="s">
        <v>51</v>
      </c>
      <c r="K17" s="139"/>
      <c r="L17" s="125"/>
      <c r="M17" s="143" t="s">
        <v>75</v>
      </c>
      <c r="N17" s="145" t="s">
        <v>76</v>
      </c>
      <c r="O17" s="139" t="s">
        <v>53</v>
      </c>
      <c r="P17" s="147" t="s">
        <v>54</v>
      </c>
      <c r="Q17" s="147"/>
      <c r="R17" s="147"/>
      <c r="S17" s="148"/>
      <c r="T17" s="141" t="s">
        <v>82</v>
      </c>
      <c r="U17" s="125" t="s">
        <v>69</v>
      </c>
      <c r="V17" s="135"/>
      <c r="W17" s="137"/>
      <c r="X17" s="141" t="s">
        <v>78</v>
      </c>
      <c r="Y17" s="139" t="s">
        <v>59</v>
      </c>
      <c r="Z17" s="139" t="s">
        <v>63</v>
      </c>
      <c r="AA17" s="125" t="s">
        <v>60</v>
      </c>
      <c r="AB17" s="141" t="s">
        <v>79</v>
      </c>
      <c r="AC17" s="139" t="s">
        <v>80</v>
      </c>
      <c r="AD17" s="139" t="s">
        <v>61</v>
      </c>
      <c r="AE17" s="125" t="s">
        <v>62</v>
      </c>
      <c r="AF17" s="141" t="s">
        <v>81</v>
      </c>
      <c r="AG17" s="139" t="s">
        <v>45</v>
      </c>
      <c r="AH17" s="139" t="s">
        <v>65</v>
      </c>
      <c r="AI17" s="139" t="s">
        <v>66</v>
      </c>
      <c r="AJ17" s="125" t="s">
        <v>67</v>
      </c>
    </row>
    <row r="18" spans="2:36" ht="33" customHeight="1" hidden="1">
      <c r="B18" s="154"/>
      <c r="C18" s="138"/>
      <c r="D18" s="24" t="s">
        <v>0</v>
      </c>
      <c r="E18" s="25" t="s">
        <v>1</v>
      </c>
      <c r="F18" s="25" t="s">
        <v>47</v>
      </c>
      <c r="G18" s="25" t="s">
        <v>0</v>
      </c>
      <c r="H18" s="25" t="s">
        <v>1</v>
      </c>
      <c r="I18" s="25" t="s">
        <v>47</v>
      </c>
      <c r="J18" s="25" t="s">
        <v>0</v>
      </c>
      <c r="K18" s="25" t="s">
        <v>1</v>
      </c>
      <c r="L18" s="26" t="s">
        <v>47</v>
      </c>
      <c r="M18" s="144"/>
      <c r="N18" s="146"/>
      <c r="O18" s="140"/>
      <c r="P18" s="25" t="s">
        <v>55</v>
      </c>
      <c r="Q18" s="25" t="s">
        <v>56</v>
      </c>
      <c r="R18" s="25" t="s">
        <v>77</v>
      </c>
      <c r="S18" s="26" t="s">
        <v>57</v>
      </c>
      <c r="T18" s="142"/>
      <c r="U18" s="126"/>
      <c r="V18" s="136"/>
      <c r="W18" s="138"/>
      <c r="X18" s="142"/>
      <c r="Y18" s="140"/>
      <c r="Z18" s="140"/>
      <c r="AA18" s="126"/>
      <c r="AB18" s="142"/>
      <c r="AC18" s="140"/>
      <c r="AD18" s="140"/>
      <c r="AE18" s="126"/>
      <c r="AF18" s="142"/>
      <c r="AG18" s="140"/>
      <c r="AH18" s="140"/>
      <c r="AI18" s="140"/>
      <c r="AJ18" s="126"/>
    </row>
    <row r="19" spans="2:36" ht="17.25" customHeight="1">
      <c r="B19" s="27">
        <v>1</v>
      </c>
      <c r="C19" s="28" t="s">
        <v>4</v>
      </c>
      <c r="D19" s="78">
        <v>41842</v>
      </c>
      <c r="E19" s="79">
        <v>31624</v>
      </c>
      <c r="F19" s="80">
        <f aca="true" t="shared" si="6" ref="F19:F59">D19+E19</f>
        <v>73466</v>
      </c>
      <c r="G19" s="79">
        <v>17931</v>
      </c>
      <c r="H19" s="79">
        <v>13553</v>
      </c>
      <c r="I19" s="80">
        <f aca="true" t="shared" si="7" ref="I19:I59">G19+H19</f>
        <v>31484</v>
      </c>
      <c r="J19" s="80">
        <f aca="true" t="shared" si="8" ref="J19:J59">D19+G19</f>
        <v>59773</v>
      </c>
      <c r="K19" s="80">
        <f aca="true" t="shared" si="9" ref="K19:K59">E19+H19</f>
        <v>45177</v>
      </c>
      <c r="L19" s="81">
        <f aca="true" t="shared" si="10" ref="L19:L59">J19+K19</f>
        <v>104950</v>
      </c>
      <c r="M19" s="78">
        <v>61967</v>
      </c>
      <c r="N19" s="82">
        <v>1238.86</v>
      </c>
      <c r="O19" s="83">
        <f aca="true" t="shared" si="11" ref="O19:O59">_xlfn.IFERROR(M19/L19,"-")</f>
        <v>0.5904430681276799</v>
      </c>
      <c r="P19" s="84">
        <v>59</v>
      </c>
      <c r="Q19" s="84">
        <v>91</v>
      </c>
      <c r="R19" s="84">
        <v>32</v>
      </c>
      <c r="S19" s="85">
        <v>0</v>
      </c>
      <c r="T19" s="78">
        <v>21075</v>
      </c>
      <c r="U19" s="86">
        <f aca="true" t="shared" si="12" ref="U19:U59">_xlfn.IFERROR(T19/L19,"-")</f>
        <v>0.2008099094807051</v>
      </c>
      <c r="V19" s="35">
        <v>1</v>
      </c>
      <c r="W19" s="36" t="s">
        <v>4</v>
      </c>
      <c r="X19" s="78">
        <v>87207</v>
      </c>
      <c r="Y19" s="83">
        <f aca="true" t="shared" si="13" ref="Y19:Y59">_xlfn.IFERROR(X19/L19,"-")</f>
        <v>0.8309385421629347</v>
      </c>
      <c r="Z19" s="79">
        <v>61326</v>
      </c>
      <c r="AA19" s="86">
        <f aca="true" t="shared" si="14" ref="AA19:AA59">_xlfn.IFERROR(Z19/X19,"-")</f>
        <v>0.7032233650968386</v>
      </c>
      <c r="AB19" s="109">
        <v>0</v>
      </c>
      <c r="AC19" s="79">
        <v>0</v>
      </c>
      <c r="AD19" s="79">
        <v>96</v>
      </c>
      <c r="AE19" s="110">
        <v>784</v>
      </c>
      <c r="AF19" s="78">
        <v>2130</v>
      </c>
      <c r="AG19" s="79">
        <v>740</v>
      </c>
      <c r="AH19" s="82">
        <v>35.5</v>
      </c>
      <c r="AI19" s="83">
        <f aca="true" t="shared" si="15" ref="AI19:AI59">_xlfn.IFERROR(AG19/AF19,"-")</f>
        <v>0.3474178403755869</v>
      </c>
      <c r="AJ19" s="111">
        <f aca="true" t="shared" si="16" ref="AJ19:AJ59">_xlfn.IFERROR(AH19/AG19*100000,"-")</f>
        <v>4797.2972972972975</v>
      </c>
    </row>
    <row r="20" spans="2:36" ht="17.25" customHeight="1">
      <c r="B20" s="2">
        <v>2</v>
      </c>
      <c r="C20" s="21" t="s">
        <v>5</v>
      </c>
      <c r="D20" s="87">
        <v>63536</v>
      </c>
      <c r="E20" s="88">
        <v>28041</v>
      </c>
      <c r="F20" s="54">
        <f t="shared" si="6"/>
        <v>91577</v>
      </c>
      <c r="G20" s="88">
        <v>52731</v>
      </c>
      <c r="H20" s="88">
        <v>3414</v>
      </c>
      <c r="I20" s="54">
        <f t="shared" si="7"/>
        <v>56145</v>
      </c>
      <c r="J20" s="54">
        <f t="shared" si="8"/>
        <v>116267</v>
      </c>
      <c r="K20" s="54">
        <f t="shared" si="9"/>
        <v>31455</v>
      </c>
      <c r="L20" s="55">
        <f t="shared" si="10"/>
        <v>147722</v>
      </c>
      <c r="M20" s="87">
        <v>735</v>
      </c>
      <c r="N20" s="89">
        <v>1702</v>
      </c>
      <c r="O20" s="61">
        <f t="shared" si="11"/>
        <v>0.004975562204681767</v>
      </c>
      <c r="P20" s="90">
        <v>103</v>
      </c>
      <c r="Q20" s="90">
        <v>0</v>
      </c>
      <c r="R20" s="90">
        <v>0</v>
      </c>
      <c r="S20" s="91">
        <v>0</v>
      </c>
      <c r="T20" s="87">
        <v>34729</v>
      </c>
      <c r="U20" s="65">
        <f t="shared" si="12"/>
        <v>0.23509700653931032</v>
      </c>
      <c r="V20" s="37">
        <v>2</v>
      </c>
      <c r="W20" s="38" t="s">
        <v>5</v>
      </c>
      <c r="X20" s="87">
        <v>136137</v>
      </c>
      <c r="Y20" s="61">
        <f t="shared" si="13"/>
        <v>0.9215756623928731</v>
      </c>
      <c r="Z20" s="88">
        <v>54199</v>
      </c>
      <c r="AA20" s="65">
        <f t="shared" si="14"/>
        <v>0.3981210104527057</v>
      </c>
      <c r="AB20" s="112">
        <v>11585</v>
      </c>
      <c r="AC20" s="88">
        <v>14322</v>
      </c>
      <c r="AD20" s="88">
        <v>0</v>
      </c>
      <c r="AE20" s="113">
        <v>0</v>
      </c>
      <c r="AF20" s="87">
        <v>2301</v>
      </c>
      <c r="AG20" s="88">
        <v>425</v>
      </c>
      <c r="AH20" s="89">
        <v>9.42</v>
      </c>
      <c r="AI20" s="61">
        <f t="shared" si="15"/>
        <v>0.18470230334637114</v>
      </c>
      <c r="AJ20" s="72">
        <f t="shared" si="16"/>
        <v>2216.470588235294</v>
      </c>
    </row>
    <row r="21" spans="2:36" ht="17.25" customHeight="1">
      <c r="B21" s="2">
        <v>3</v>
      </c>
      <c r="C21" s="21" t="s">
        <v>43</v>
      </c>
      <c r="D21" s="87">
        <v>2514</v>
      </c>
      <c r="E21" s="88">
        <v>8762</v>
      </c>
      <c r="F21" s="54">
        <f t="shared" si="6"/>
        <v>11276</v>
      </c>
      <c r="G21" s="88">
        <v>0</v>
      </c>
      <c r="H21" s="88">
        <v>0</v>
      </c>
      <c r="I21" s="54">
        <f t="shared" si="7"/>
        <v>0</v>
      </c>
      <c r="J21" s="54">
        <f t="shared" si="8"/>
        <v>2514</v>
      </c>
      <c r="K21" s="54">
        <f t="shared" si="9"/>
        <v>8762</v>
      </c>
      <c r="L21" s="55">
        <f t="shared" si="10"/>
        <v>11276</v>
      </c>
      <c r="M21" s="87">
        <v>3733</v>
      </c>
      <c r="N21" s="89">
        <v>259.82</v>
      </c>
      <c r="O21" s="61">
        <f t="shared" si="11"/>
        <v>0.3310571124512238</v>
      </c>
      <c r="P21" s="90">
        <v>1</v>
      </c>
      <c r="Q21" s="90">
        <v>0</v>
      </c>
      <c r="R21" s="90">
        <v>0</v>
      </c>
      <c r="S21" s="91">
        <v>0</v>
      </c>
      <c r="T21" s="87">
        <v>2811</v>
      </c>
      <c r="U21" s="65">
        <f t="shared" si="12"/>
        <v>0.2492905285562256</v>
      </c>
      <c r="V21" s="37">
        <v>3</v>
      </c>
      <c r="W21" s="38" t="s">
        <v>43</v>
      </c>
      <c r="X21" s="87">
        <v>6985</v>
      </c>
      <c r="Y21" s="61">
        <f t="shared" si="13"/>
        <v>0.6194572543455126</v>
      </c>
      <c r="Z21" s="88">
        <v>6985</v>
      </c>
      <c r="AA21" s="65">
        <f t="shared" si="14"/>
        <v>1</v>
      </c>
      <c r="AB21" s="112">
        <v>4921</v>
      </c>
      <c r="AC21" s="88">
        <v>4921</v>
      </c>
      <c r="AD21" s="88">
        <v>40</v>
      </c>
      <c r="AE21" s="113">
        <v>2418</v>
      </c>
      <c r="AF21" s="87">
        <v>11276</v>
      </c>
      <c r="AG21" s="88">
        <v>1</v>
      </c>
      <c r="AH21" s="89">
        <v>0.014</v>
      </c>
      <c r="AI21" s="61">
        <f t="shared" si="15"/>
        <v>8.86839304717985E-05</v>
      </c>
      <c r="AJ21" s="72">
        <f t="shared" si="16"/>
        <v>1400</v>
      </c>
    </row>
    <row r="22" spans="2:36" ht="17.25" customHeight="1">
      <c r="B22" s="2">
        <v>4</v>
      </c>
      <c r="C22" s="21" t="s">
        <v>6</v>
      </c>
      <c r="D22" s="87">
        <v>3300</v>
      </c>
      <c r="E22" s="88">
        <v>5550</v>
      </c>
      <c r="F22" s="57">
        <f t="shared" si="6"/>
        <v>8850</v>
      </c>
      <c r="G22" s="92">
        <v>0</v>
      </c>
      <c r="H22" s="92">
        <v>0</v>
      </c>
      <c r="I22" s="57">
        <f t="shared" si="7"/>
        <v>0</v>
      </c>
      <c r="J22" s="57">
        <f t="shared" si="8"/>
        <v>3300</v>
      </c>
      <c r="K22" s="57">
        <f t="shared" si="9"/>
        <v>5550</v>
      </c>
      <c r="L22" s="58">
        <f t="shared" si="10"/>
        <v>8850</v>
      </c>
      <c r="M22" s="87">
        <v>1517</v>
      </c>
      <c r="N22" s="89">
        <v>220.73</v>
      </c>
      <c r="O22" s="61">
        <f t="shared" si="11"/>
        <v>0.17141242937853107</v>
      </c>
      <c r="P22" s="90">
        <v>17</v>
      </c>
      <c r="Q22" s="90">
        <v>2</v>
      </c>
      <c r="R22" s="90">
        <v>0</v>
      </c>
      <c r="S22" s="91">
        <v>0</v>
      </c>
      <c r="T22" s="87">
        <v>3236</v>
      </c>
      <c r="U22" s="65">
        <f t="shared" si="12"/>
        <v>0.3656497175141243</v>
      </c>
      <c r="V22" s="37">
        <v>4</v>
      </c>
      <c r="W22" s="38" t="s">
        <v>6</v>
      </c>
      <c r="X22" s="87">
        <v>7403</v>
      </c>
      <c r="Y22" s="61">
        <f t="shared" si="13"/>
        <v>0.8364971751412429</v>
      </c>
      <c r="Z22" s="88">
        <v>1418</v>
      </c>
      <c r="AA22" s="65">
        <f t="shared" si="14"/>
        <v>0.1915439686613535</v>
      </c>
      <c r="AB22" s="112">
        <v>1340</v>
      </c>
      <c r="AC22" s="88">
        <v>1340</v>
      </c>
      <c r="AD22" s="88">
        <v>76</v>
      </c>
      <c r="AE22" s="113">
        <v>740</v>
      </c>
      <c r="AF22" s="87">
        <v>360</v>
      </c>
      <c r="AG22" s="88">
        <v>328</v>
      </c>
      <c r="AH22" s="89">
        <v>2.3</v>
      </c>
      <c r="AI22" s="61">
        <f t="shared" si="15"/>
        <v>0.9111111111111111</v>
      </c>
      <c r="AJ22" s="72">
        <f t="shared" si="16"/>
        <v>701.2195121951219</v>
      </c>
    </row>
    <row r="23" spans="2:36" ht="17.25" customHeight="1">
      <c r="B23" s="2">
        <v>5</v>
      </c>
      <c r="C23" s="21" t="s">
        <v>7</v>
      </c>
      <c r="D23" s="87">
        <v>17732</v>
      </c>
      <c r="E23" s="88">
        <v>16565</v>
      </c>
      <c r="F23" s="54">
        <f t="shared" si="6"/>
        <v>34297</v>
      </c>
      <c r="G23" s="88">
        <v>0</v>
      </c>
      <c r="H23" s="88">
        <v>0</v>
      </c>
      <c r="I23" s="54">
        <f t="shared" si="7"/>
        <v>0</v>
      </c>
      <c r="J23" s="54">
        <f t="shared" si="8"/>
        <v>17732</v>
      </c>
      <c r="K23" s="54">
        <f t="shared" si="9"/>
        <v>16565</v>
      </c>
      <c r="L23" s="55">
        <f t="shared" si="10"/>
        <v>34297</v>
      </c>
      <c r="M23" s="87">
        <v>3684</v>
      </c>
      <c r="N23" s="89">
        <v>511.02</v>
      </c>
      <c r="O23" s="61">
        <f t="shared" si="11"/>
        <v>0.1074146426801178</v>
      </c>
      <c r="P23" s="90">
        <v>0</v>
      </c>
      <c r="Q23" s="90">
        <v>0</v>
      </c>
      <c r="R23" s="90">
        <v>0</v>
      </c>
      <c r="S23" s="91">
        <v>0</v>
      </c>
      <c r="T23" s="87">
        <v>8990</v>
      </c>
      <c r="U23" s="65">
        <f t="shared" si="12"/>
        <v>0.26212205149138407</v>
      </c>
      <c r="V23" s="37">
        <v>5</v>
      </c>
      <c r="W23" s="38" t="s">
        <v>7</v>
      </c>
      <c r="X23" s="87">
        <v>29650</v>
      </c>
      <c r="Y23" s="61">
        <f t="shared" si="13"/>
        <v>0.8645070997463336</v>
      </c>
      <c r="Z23" s="88">
        <v>29650</v>
      </c>
      <c r="AA23" s="65">
        <f t="shared" si="14"/>
        <v>1</v>
      </c>
      <c r="AB23" s="112">
        <v>0</v>
      </c>
      <c r="AC23" s="88">
        <v>0</v>
      </c>
      <c r="AD23" s="88">
        <v>0</v>
      </c>
      <c r="AE23" s="113">
        <v>0</v>
      </c>
      <c r="AF23" s="87">
        <v>311</v>
      </c>
      <c r="AG23" s="88">
        <v>210</v>
      </c>
      <c r="AH23" s="89">
        <v>7.52</v>
      </c>
      <c r="AI23" s="61">
        <f t="shared" si="15"/>
        <v>0.6752411575562701</v>
      </c>
      <c r="AJ23" s="72">
        <f t="shared" si="16"/>
        <v>3580.9523809523803</v>
      </c>
    </row>
    <row r="24" spans="2:36" ht="17.25" customHeight="1">
      <c r="B24" s="2">
        <v>6</v>
      </c>
      <c r="C24" s="21" t="s">
        <v>8</v>
      </c>
      <c r="D24" s="87">
        <v>819</v>
      </c>
      <c r="E24" s="88">
        <v>4466</v>
      </c>
      <c r="F24" s="54">
        <f t="shared" si="6"/>
        <v>5285</v>
      </c>
      <c r="G24" s="88">
        <v>141</v>
      </c>
      <c r="H24" s="88">
        <v>0</v>
      </c>
      <c r="I24" s="54">
        <f t="shared" si="7"/>
        <v>141</v>
      </c>
      <c r="J24" s="54">
        <f t="shared" si="8"/>
        <v>960</v>
      </c>
      <c r="K24" s="54">
        <f t="shared" si="9"/>
        <v>4466</v>
      </c>
      <c r="L24" s="55">
        <f t="shared" si="10"/>
        <v>5426</v>
      </c>
      <c r="M24" s="87">
        <v>6</v>
      </c>
      <c r="N24" s="89">
        <v>232.32</v>
      </c>
      <c r="O24" s="61">
        <f t="shared" si="11"/>
        <v>0.0011057869517139699</v>
      </c>
      <c r="P24" s="90">
        <v>5</v>
      </c>
      <c r="Q24" s="90">
        <v>0</v>
      </c>
      <c r="R24" s="90">
        <v>0</v>
      </c>
      <c r="S24" s="91">
        <v>0</v>
      </c>
      <c r="T24" s="87">
        <v>988</v>
      </c>
      <c r="U24" s="65">
        <f t="shared" si="12"/>
        <v>0.1820862513822337</v>
      </c>
      <c r="V24" s="37">
        <v>6</v>
      </c>
      <c r="W24" s="38" t="s">
        <v>8</v>
      </c>
      <c r="X24" s="87">
        <v>3309</v>
      </c>
      <c r="Y24" s="61">
        <f t="shared" si="13"/>
        <v>0.6098415038702544</v>
      </c>
      <c r="Z24" s="88">
        <v>3309</v>
      </c>
      <c r="AA24" s="65">
        <f t="shared" si="14"/>
        <v>1</v>
      </c>
      <c r="AB24" s="112">
        <v>300</v>
      </c>
      <c r="AC24" s="88">
        <v>300</v>
      </c>
      <c r="AD24" s="88">
        <v>23</v>
      </c>
      <c r="AE24" s="113">
        <v>45</v>
      </c>
      <c r="AF24" s="87">
        <v>1018</v>
      </c>
      <c r="AG24" s="88">
        <v>708</v>
      </c>
      <c r="AH24" s="89">
        <v>0</v>
      </c>
      <c r="AI24" s="61">
        <f t="shared" si="15"/>
        <v>0.6954813359528488</v>
      </c>
      <c r="AJ24" s="72">
        <f t="shared" si="16"/>
        <v>0</v>
      </c>
    </row>
    <row r="25" spans="2:36" ht="17.25" customHeight="1">
      <c r="B25" s="2">
        <v>7</v>
      </c>
      <c r="C25" s="21" t="s">
        <v>9</v>
      </c>
      <c r="D25" s="87">
        <v>0</v>
      </c>
      <c r="E25" s="88">
        <v>3579</v>
      </c>
      <c r="F25" s="54">
        <f t="shared" si="6"/>
        <v>3579</v>
      </c>
      <c r="G25" s="88">
        <v>0</v>
      </c>
      <c r="H25" s="88">
        <v>0</v>
      </c>
      <c r="I25" s="54">
        <f t="shared" si="7"/>
        <v>0</v>
      </c>
      <c r="J25" s="54">
        <f t="shared" si="8"/>
        <v>0</v>
      </c>
      <c r="K25" s="54">
        <f t="shared" si="9"/>
        <v>3579</v>
      </c>
      <c r="L25" s="55">
        <f t="shared" si="10"/>
        <v>3579</v>
      </c>
      <c r="M25" s="87">
        <v>333</v>
      </c>
      <c r="N25" s="89">
        <v>92</v>
      </c>
      <c r="O25" s="61">
        <f t="shared" si="11"/>
        <v>0.09304274937133278</v>
      </c>
      <c r="P25" s="90">
        <v>6</v>
      </c>
      <c r="Q25" s="90">
        <v>0</v>
      </c>
      <c r="R25" s="90">
        <v>0</v>
      </c>
      <c r="S25" s="91">
        <v>0</v>
      </c>
      <c r="T25" s="87">
        <v>876</v>
      </c>
      <c r="U25" s="65">
        <f t="shared" si="12"/>
        <v>0.24476110645431684</v>
      </c>
      <c r="V25" s="37">
        <v>7</v>
      </c>
      <c r="W25" s="38" t="s">
        <v>9</v>
      </c>
      <c r="X25" s="87">
        <v>3437</v>
      </c>
      <c r="Y25" s="61">
        <f t="shared" si="13"/>
        <v>0.960324112880693</v>
      </c>
      <c r="Z25" s="88">
        <v>1273</v>
      </c>
      <c r="AA25" s="65">
        <f t="shared" si="14"/>
        <v>0.3703811463485598</v>
      </c>
      <c r="AB25" s="112">
        <v>155</v>
      </c>
      <c r="AC25" s="88">
        <v>181</v>
      </c>
      <c r="AD25" s="88">
        <v>2</v>
      </c>
      <c r="AE25" s="113">
        <v>39</v>
      </c>
      <c r="AF25" s="87">
        <v>278</v>
      </c>
      <c r="AG25" s="88">
        <v>35</v>
      </c>
      <c r="AH25" s="89">
        <v>0.98</v>
      </c>
      <c r="AI25" s="61">
        <f t="shared" si="15"/>
        <v>0.12589928057553956</v>
      </c>
      <c r="AJ25" s="72">
        <f t="shared" si="16"/>
        <v>2800</v>
      </c>
    </row>
    <row r="26" spans="2:36" ht="17.25" customHeight="1">
      <c r="B26" s="2">
        <v>8</v>
      </c>
      <c r="C26" s="21" t="s">
        <v>10</v>
      </c>
      <c r="D26" s="87">
        <v>0</v>
      </c>
      <c r="E26" s="88">
        <v>6540</v>
      </c>
      <c r="F26" s="57">
        <f t="shared" si="6"/>
        <v>6540</v>
      </c>
      <c r="G26" s="92">
        <v>0</v>
      </c>
      <c r="H26" s="92">
        <v>0</v>
      </c>
      <c r="I26" s="57">
        <f t="shared" si="7"/>
        <v>0</v>
      </c>
      <c r="J26" s="57">
        <f t="shared" si="8"/>
        <v>0</v>
      </c>
      <c r="K26" s="57">
        <f t="shared" si="9"/>
        <v>6540</v>
      </c>
      <c r="L26" s="58">
        <f t="shared" si="10"/>
        <v>6540</v>
      </c>
      <c r="M26" s="87">
        <v>2007</v>
      </c>
      <c r="N26" s="89">
        <v>324.34</v>
      </c>
      <c r="O26" s="61">
        <f t="shared" si="11"/>
        <v>0.30688073394495413</v>
      </c>
      <c r="P26" s="90">
        <v>1</v>
      </c>
      <c r="Q26" s="90">
        <v>3</v>
      </c>
      <c r="R26" s="90">
        <v>2</v>
      </c>
      <c r="S26" s="91">
        <v>1</v>
      </c>
      <c r="T26" s="87">
        <v>1178</v>
      </c>
      <c r="U26" s="65">
        <f t="shared" si="12"/>
        <v>0.1801223241590214</v>
      </c>
      <c r="V26" s="37">
        <v>8</v>
      </c>
      <c r="W26" s="38" t="s">
        <v>10</v>
      </c>
      <c r="X26" s="87">
        <v>354</v>
      </c>
      <c r="Y26" s="61">
        <f t="shared" si="13"/>
        <v>0.05412844036697248</v>
      </c>
      <c r="Z26" s="88">
        <v>354</v>
      </c>
      <c r="AA26" s="65">
        <f t="shared" si="14"/>
        <v>1</v>
      </c>
      <c r="AB26" s="112">
        <v>0</v>
      </c>
      <c r="AC26" s="88">
        <v>0</v>
      </c>
      <c r="AD26" s="88">
        <v>0</v>
      </c>
      <c r="AE26" s="113">
        <v>0</v>
      </c>
      <c r="AF26" s="87">
        <v>603</v>
      </c>
      <c r="AG26" s="88">
        <v>0</v>
      </c>
      <c r="AH26" s="89">
        <v>0</v>
      </c>
      <c r="AI26" s="61">
        <f t="shared" si="15"/>
        <v>0</v>
      </c>
      <c r="AJ26" s="72" t="str">
        <f t="shared" si="16"/>
        <v>-</v>
      </c>
    </row>
    <row r="27" spans="2:36" ht="17.25" customHeight="1">
      <c r="B27" s="2">
        <v>9</v>
      </c>
      <c r="C27" s="21" t="s">
        <v>11</v>
      </c>
      <c r="D27" s="87">
        <v>699</v>
      </c>
      <c r="E27" s="88">
        <v>5188</v>
      </c>
      <c r="F27" s="54">
        <f t="shared" si="6"/>
        <v>5887</v>
      </c>
      <c r="G27" s="88">
        <v>0</v>
      </c>
      <c r="H27" s="88">
        <v>0</v>
      </c>
      <c r="I27" s="54">
        <f t="shared" si="7"/>
        <v>0</v>
      </c>
      <c r="J27" s="54">
        <f t="shared" si="8"/>
        <v>699</v>
      </c>
      <c r="K27" s="54">
        <f t="shared" si="9"/>
        <v>5188</v>
      </c>
      <c r="L27" s="55">
        <f t="shared" si="10"/>
        <v>5887</v>
      </c>
      <c r="M27" s="87">
        <v>779</v>
      </c>
      <c r="N27" s="89">
        <v>146.41</v>
      </c>
      <c r="O27" s="61">
        <f t="shared" si="11"/>
        <v>0.1323254628843214</v>
      </c>
      <c r="P27" s="90">
        <v>13</v>
      </c>
      <c r="Q27" s="90">
        <v>0</v>
      </c>
      <c r="R27" s="90">
        <v>0</v>
      </c>
      <c r="S27" s="91">
        <v>0</v>
      </c>
      <c r="T27" s="87">
        <v>680</v>
      </c>
      <c r="U27" s="65">
        <f t="shared" si="12"/>
        <v>0.11550874808900968</v>
      </c>
      <c r="V27" s="37">
        <v>9</v>
      </c>
      <c r="W27" s="38" t="s">
        <v>11</v>
      </c>
      <c r="X27" s="87">
        <v>5615</v>
      </c>
      <c r="Y27" s="61">
        <f t="shared" si="13"/>
        <v>0.9537965007643961</v>
      </c>
      <c r="Z27" s="88">
        <v>4601</v>
      </c>
      <c r="AA27" s="65">
        <f t="shared" si="14"/>
        <v>0.8194122885129118</v>
      </c>
      <c r="AB27" s="112">
        <v>1014</v>
      </c>
      <c r="AC27" s="88">
        <v>1014</v>
      </c>
      <c r="AD27" s="88">
        <v>24</v>
      </c>
      <c r="AE27" s="113">
        <v>451</v>
      </c>
      <c r="AF27" s="87">
        <v>154</v>
      </c>
      <c r="AG27" s="88">
        <v>21</v>
      </c>
      <c r="AH27" s="89">
        <v>0.42</v>
      </c>
      <c r="AI27" s="61">
        <f t="shared" si="15"/>
        <v>0.13636363636363635</v>
      </c>
      <c r="AJ27" s="72">
        <f t="shared" si="16"/>
        <v>2000</v>
      </c>
    </row>
    <row r="28" spans="2:36" ht="17.25" customHeight="1">
      <c r="B28" s="2">
        <v>10</v>
      </c>
      <c r="C28" s="21" t="s">
        <v>12</v>
      </c>
      <c r="D28" s="87">
        <v>0</v>
      </c>
      <c r="E28" s="88">
        <v>2203</v>
      </c>
      <c r="F28" s="54">
        <f t="shared" si="6"/>
        <v>2203</v>
      </c>
      <c r="G28" s="88">
        <v>0</v>
      </c>
      <c r="H28" s="88">
        <v>0</v>
      </c>
      <c r="I28" s="54">
        <f t="shared" si="7"/>
        <v>0</v>
      </c>
      <c r="J28" s="54">
        <f t="shared" si="8"/>
        <v>0</v>
      </c>
      <c r="K28" s="54">
        <f t="shared" si="9"/>
        <v>2203</v>
      </c>
      <c r="L28" s="55">
        <f t="shared" si="10"/>
        <v>2203</v>
      </c>
      <c r="M28" s="87">
        <v>1176</v>
      </c>
      <c r="N28" s="89">
        <v>41.27</v>
      </c>
      <c r="O28" s="61">
        <f t="shared" si="11"/>
        <v>0.5338175215615071</v>
      </c>
      <c r="P28" s="90">
        <v>1</v>
      </c>
      <c r="Q28" s="90">
        <v>2</v>
      </c>
      <c r="R28" s="90">
        <v>0</v>
      </c>
      <c r="S28" s="91">
        <v>0</v>
      </c>
      <c r="T28" s="87">
        <v>2019</v>
      </c>
      <c r="U28" s="65">
        <f t="shared" si="12"/>
        <v>0.9164775306400363</v>
      </c>
      <c r="V28" s="37">
        <v>10</v>
      </c>
      <c r="W28" s="38" t="s">
        <v>12</v>
      </c>
      <c r="X28" s="87">
        <v>2140</v>
      </c>
      <c r="Y28" s="61">
        <f t="shared" si="13"/>
        <v>0.9714026327734907</v>
      </c>
      <c r="Z28" s="88">
        <v>2089</v>
      </c>
      <c r="AA28" s="65">
        <f t="shared" si="14"/>
        <v>0.9761682242990655</v>
      </c>
      <c r="AB28" s="112">
        <v>63</v>
      </c>
      <c r="AC28" s="88">
        <v>63</v>
      </c>
      <c r="AD28" s="88">
        <v>0</v>
      </c>
      <c r="AE28" s="113">
        <v>0</v>
      </c>
      <c r="AF28" s="87">
        <v>32</v>
      </c>
      <c r="AG28" s="88">
        <v>2</v>
      </c>
      <c r="AH28" s="89">
        <v>0.07</v>
      </c>
      <c r="AI28" s="61">
        <f t="shared" si="15"/>
        <v>0.0625</v>
      </c>
      <c r="AJ28" s="72">
        <f t="shared" si="16"/>
        <v>3500.0000000000005</v>
      </c>
    </row>
    <row r="29" spans="2:36" ht="17.25" customHeight="1">
      <c r="B29" s="2">
        <v>11</v>
      </c>
      <c r="C29" s="21" t="s">
        <v>13</v>
      </c>
      <c r="D29" s="87">
        <v>0</v>
      </c>
      <c r="E29" s="88">
        <v>1053</v>
      </c>
      <c r="F29" s="54">
        <f t="shared" si="6"/>
        <v>1053</v>
      </c>
      <c r="G29" s="88">
        <v>0</v>
      </c>
      <c r="H29" s="88">
        <v>0</v>
      </c>
      <c r="I29" s="54">
        <f t="shared" si="7"/>
        <v>0</v>
      </c>
      <c r="J29" s="54">
        <f t="shared" si="8"/>
        <v>0</v>
      </c>
      <c r="K29" s="54">
        <f t="shared" si="9"/>
        <v>1053</v>
      </c>
      <c r="L29" s="55">
        <f t="shared" si="10"/>
        <v>1053</v>
      </c>
      <c r="M29" s="87">
        <v>115</v>
      </c>
      <c r="N29" s="89">
        <v>6.51</v>
      </c>
      <c r="O29" s="61">
        <f t="shared" si="11"/>
        <v>0.10921177587844255</v>
      </c>
      <c r="P29" s="90">
        <v>3</v>
      </c>
      <c r="Q29" s="90">
        <v>0</v>
      </c>
      <c r="R29" s="90">
        <v>0</v>
      </c>
      <c r="S29" s="91">
        <v>0</v>
      </c>
      <c r="T29" s="87">
        <v>257</v>
      </c>
      <c r="U29" s="65">
        <f t="shared" si="12"/>
        <v>0.24406457739791074</v>
      </c>
      <c r="V29" s="37">
        <v>11</v>
      </c>
      <c r="W29" s="38" t="s">
        <v>13</v>
      </c>
      <c r="X29" s="87">
        <v>329</v>
      </c>
      <c r="Y29" s="61">
        <f t="shared" si="13"/>
        <v>0.3124406457739791</v>
      </c>
      <c r="Z29" s="88">
        <v>312</v>
      </c>
      <c r="AA29" s="65">
        <f t="shared" si="14"/>
        <v>0.9483282674772037</v>
      </c>
      <c r="AB29" s="112">
        <v>0</v>
      </c>
      <c r="AC29" s="88">
        <v>0</v>
      </c>
      <c r="AD29" s="88">
        <v>3</v>
      </c>
      <c r="AE29" s="113">
        <v>21</v>
      </c>
      <c r="AF29" s="87">
        <v>23</v>
      </c>
      <c r="AG29" s="88">
        <v>2</v>
      </c>
      <c r="AH29" s="89">
        <v>0.04</v>
      </c>
      <c r="AI29" s="61">
        <f t="shared" si="15"/>
        <v>0.08695652173913043</v>
      </c>
      <c r="AJ29" s="72">
        <f t="shared" si="16"/>
        <v>2000</v>
      </c>
    </row>
    <row r="30" spans="2:36" ht="17.25" customHeight="1">
      <c r="B30" s="2">
        <v>12</v>
      </c>
      <c r="C30" s="21" t="s">
        <v>38</v>
      </c>
      <c r="D30" s="87">
        <v>7576</v>
      </c>
      <c r="E30" s="88">
        <v>4447</v>
      </c>
      <c r="F30" s="57">
        <f t="shared" si="6"/>
        <v>12023</v>
      </c>
      <c r="G30" s="92">
        <v>345</v>
      </c>
      <c r="H30" s="92">
        <v>155</v>
      </c>
      <c r="I30" s="57">
        <f t="shared" si="7"/>
        <v>500</v>
      </c>
      <c r="J30" s="57">
        <f t="shared" si="8"/>
        <v>7921</v>
      </c>
      <c r="K30" s="57">
        <f t="shared" si="9"/>
        <v>4602</v>
      </c>
      <c r="L30" s="58">
        <f t="shared" si="10"/>
        <v>12523</v>
      </c>
      <c r="M30" s="87">
        <v>1563</v>
      </c>
      <c r="N30" s="89">
        <v>1491</v>
      </c>
      <c r="O30" s="61">
        <f t="shared" si="11"/>
        <v>0.12481034895791743</v>
      </c>
      <c r="P30" s="90">
        <v>19</v>
      </c>
      <c r="Q30" s="90">
        <v>0</v>
      </c>
      <c r="R30" s="90">
        <v>0</v>
      </c>
      <c r="S30" s="91">
        <v>0</v>
      </c>
      <c r="T30" s="87">
        <v>0</v>
      </c>
      <c r="U30" s="65">
        <f t="shared" si="12"/>
        <v>0</v>
      </c>
      <c r="V30" s="37">
        <v>12</v>
      </c>
      <c r="W30" s="38" t="s">
        <v>38</v>
      </c>
      <c r="X30" s="87">
        <v>12271</v>
      </c>
      <c r="Y30" s="61">
        <f t="shared" si="13"/>
        <v>0.9798770262716602</v>
      </c>
      <c r="Z30" s="88">
        <v>2475</v>
      </c>
      <c r="AA30" s="65">
        <f t="shared" si="14"/>
        <v>0.20169505337788282</v>
      </c>
      <c r="AB30" s="112">
        <v>9540</v>
      </c>
      <c r="AC30" s="88">
        <v>256</v>
      </c>
      <c r="AD30" s="88">
        <v>2</v>
      </c>
      <c r="AE30" s="113">
        <v>175</v>
      </c>
      <c r="AF30" s="87">
        <v>1620</v>
      </c>
      <c r="AG30" s="88">
        <v>52</v>
      </c>
      <c r="AH30" s="89">
        <v>0.22</v>
      </c>
      <c r="AI30" s="61">
        <f t="shared" si="15"/>
        <v>0.03209876543209877</v>
      </c>
      <c r="AJ30" s="72">
        <f t="shared" si="16"/>
        <v>423.07692307692304</v>
      </c>
    </row>
    <row r="31" spans="2:36" ht="17.25" customHeight="1">
      <c r="B31" s="2">
        <v>13</v>
      </c>
      <c r="C31" s="21" t="s">
        <v>14</v>
      </c>
      <c r="D31" s="87">
        <v>1478</v>
      </c>
      <c r="E31" s="88">
        <v>4052</v>
      </c>
      <c r="F31" s="54">
        <f t="shared" si="6"/>
        <v>5530</v>
      </c>
      <c r="G31" s="88">
        <v>0</v>
      </c>
      <c r="H31" s="88">
        <v>0</v>
      </c>
      <c r="I31" s="54">
        <f t="shared" si="7"/>
        <v>0</v>
      </c>
      <c r="J31" s="54">
        <f t="shared" si="8"/>
        <v>1478</v>
      </c>
      <c r="K31" s="54">
        <f t="shared" si="9"/>
        <v>4052</v>
      </c>
      <c r="L31" s="55">
        <f t="shared" si="10"/>
        <v>5530</v>
      </c>
      <c r="M31" s="87">
        <v>1114</v>
      </c>
      <c r="N31" s="89">
        <v>76.04</v>
      </c>
      <c r="O31" s="61">
        <f t="shared" si="11"/>
        <v>0.20144665461121158</v>
      </c>
      <c r="P31" s="90">
        <v>10</v>
      </c>
      <c r="Q31" s="90">
        <v>0</v>
      </c>
      <c r="R31" s="90">
        <v>0</v>
      </c>
      <c r="S31" s="91">
        <v>0</v>
      </c>
      <c r="T31" s="87">
        <v>1901</v>
      </c>
      <c r="U31" s="65">
        <f t="shared" si="12"/>
        <v>0.3437613019891501</v>
      </c>
      <c r="V31" s="37">
        <v>13</v>
      </c>
      <c r="W31" s="38" t="s">
        <v>14</v>
      </c>
      <c r="X31" s="87">
        <v>5168</v>
      </c>
      <c r="Y31" s="61">
        <f t="shared" si="13"/>
        <v>0.9345388788426763</v>
      </c>
      <c r="Z31" s="88">
        <v>907</v>
      </c>
      <c r="AA31" s="65">
        <f t="shared" si="14"/>
        <v>0.1755030959752322</v>
      </c>
      <c r="AB31" s="112">
        <v>2228</v>
      </c>
      <c r="AC31" s="88">
        <v>2835</v>
      </c>
      <c r="AD31" s="88">
        <v>14</v>
      </c>
      <c r="AE31" s="113">
        <v>370</v>
      </c>
      <c r="AF31" s="87">
        <v>82</v>
      </c>
      <c r="AG31" s="88">
        <v>13</v>
      </c>
      <c r="AH31" s="89">
        <v>0.55</v>
      </c>
      <c r="AI31" s="61">
        <f t="shared" si="15"/>
        <v>0.15853658536585366</v>
      </c>
      <c r="AJ31" s="72">
        <f t="shared" si="16"/>
        <v>4230.769230769231</v>
      </c>
    </row>
    <row r="32" spans="2:36" ht="17.25" customHeight="1">
      <c r="B32" s="2">
        <v>14</v>
      </c>
      <c r="C32" s="21" t="s">
        <v>15</v>
      </c>
      <c r="D32" s="87">
        <v>470</v>
      </c>
      <c r="E32" s="88">
        <v>2780</v>
      </c>
      <c r="F32" s="54">
        <f t="shared" si="6"/>
        <v>3250</v>
      </c>
      <c r="G32" s="88">
        <v>0</v>
      </c>
      <c r="H32" s="88">
        <v>0</v>
      </c>
      <c r="I32" s="54">
        <f t="shared" si="7"/>
        <v>0</v>
      </c>
      <c r="J32" s="54">
        <f t="shared" si="8"/>
        <v>470</v>
      </c>
      <c r="K32" s="54">
        <f t="shared" si="9"/>
        <v>2780</v>
      </c>
      <c r="L32" s="55">
        <f t="shared" si="10"/>
        <v>3250</v>
      </c>
      <c r="M32" s="87">
        <v>141</v>
      </c>
      <c r="N32" s="89">
        <v>44.49</v>
      </c>
      <c r="O32" s="61">
        <f t="shared" si="11"/>
        <v>0.04338461538461538</v>
      </c>
      <c r="P32" s="90">
        <v>4</v>
      </c>
      <c r="Q32" s="90">
        <v>0</v>
      </c>
      <c r="R32" s="90">
        <v>0</v>
      </c>
      <c r="S32" s="91">
        <v>0</v>
      </c>
      <c r="T32" s="87">
        <v>875</v>
      </c>
      <c r="U32" s="65">
        <f t="shared" si="12"/>
        <v>0.2692307692307692</v>
      </c>
      <c r="V32" s="37">
        <v>14</v>
      </c>
      <c r="W32" s="38" t="s">
        <v>15</v>
      </c>
      <c r="X32" s="87">
        <v>3250</v>
      </c>
      <c r="Y32" s="61">
        <f t="shared" si="13"/>
        <v>1</v>
      </c>
      <c r="Z32" s="88">
        <v>2910</v>
      </c>
      <c r="AA32" s="65">
        <f t="shared" si="14"/>
        <v>0.8953846153846153</v>
      </c>
      <c r="AB32" s="112">
        <v>24</v>
      </c>
      <c r="AC32" s="88">
        <v>24</v>
      </c>
      <c r="AD32" s="88">
        <v>0</v>
      </c>
      <c r="AE32" s="113">
        <v>0</v>
      </c>
      <c r="AF32" s="87">
        <v>2567</v>
      </c>
      <c r="AG32" s="88">
        <v>0</v>
      </c>
      <c r="AH32" s="89">
        <v>0</v>
      </c>
      <c r="AI32" s="61">
        <f t="shared" si="15"/>
        <v>0</v>
      </c>
      <c r="AJ32" s="72" t="str">
        <f t="shared" si="16"/>
        <v>-</v>
      </c>
    </row>
    <row r="33" spans="2:36" ht="17.25" customHeight="1">
      <c r="B33" s="2">
        <v>15</v>
      </c>
      <c r="C33" s="21" t="s">
        <v>16</v>
      </c>
      <c r="D33" s="87">
        <v>0</v>
      </c>
      <c r="E33" s="88">
        <v>964</v>
      </c>
      <c r="F33" s="54">
        <f t="shared" si="6"/>
        <v>964</v>
      </c>
      <c r="G33" s="88">
        <v>0</v>
      </c>
      <c r="H33" s="88">
        <v>0</v>
      </c>
      <c r="I33" s="54">
        <f t="shared" si="7"/>
        <v>0</v>
      </c>
      <c r="J33" s="54">
        <f t="shared" si="8"/>
        <v>0</v>
      </c>
      <c r="K33" s="54">
        <f t="shared" si="9"/>
        <v>964</v>
      </c>
      <c r="L33" s="55">
        <f t="shared" si="10"/>
        <v>964</v>
      </c>
      <c r="M33" s="87">
        <v>225</v>
      </c>
      <c r="N33" s="89">
        <v>86.05</v>
      </c>
      <c r="O33" s="61">
        <f t="shared" si="11"/>
        <v>0.23340248962655602</v>
      </c>
      <c r="P33" s="90">
        <v>3</v>
      </c>
      <c r="Q33" s="90">
        <v>0</v>
      </c>
      <c r="R33" s="90">
        <v>0</v>
      </c>
      <c r="S33" s="91">
        <v>0</v>
      </c>
      <c r="T33" s="87">
        <v>332</v>
      </c>
      <c r="U33" s="65">
        <f t="shared" si="12"/>
        <v>0.34439834024896265</v>
      </c>
      <c r="V33" s="37">
        <v>15</v>
      </c>
      <c r="W33" s="38" t="s">
        <v>16</v>
      </c>
      <c r="X33" s="87">
        <v>864</v>
      </c>
      <c r="Y33" s="61">
        <f t="shared" si="13"/>
        <v>0.8962655601659751</v>
      </c>
      <c r="Z33" s="88">
        <v>224</v>
      </c>
      <c r="AA33" s="65">
        <f t="shared" si="14"/>
        <v>0.25925925925925924</v>
      </c>
      <c r="AB33" s="112">
        <v>64</v>
      </c>
      <c r="AC33" s="88">
        <v>64</v>
      </c>
      <c r="AD33" s="88">
        <v>3</v>
      </c>
      <c r="AE33" s="113">
        <v>18</v>
      </c>
      <c r="AF33" s="87">
        <v>63</v>
      </c>
      <c r="AG33" s="88">
        <v>18</v>
      </c>
      <c r="AH33" s="89">
        <v>0.05</v>
      </c>
      <c r="AI33" s="61">
        <f t="shared" si="15"/>
        <v>0.2857142857142857</v>
      </c>
      <c r="AJ33" s="72">
        <f t="shared" si="16"/>
        <v>277.77777777777777</v>
      </c>
    </row>
    <row r="34" spans="2:36" ht="17.25" customHeight="1">
      <c r="B34" s="2">
        <v>16</v>
      </c>
      <c r="C34" s="21" t="s">
        <v>17</v>
      </c>
      <c r="D34" s="87">
        <v>487</v>
      </c>
      <c r="E34" s="88">
        <v>708</v>
      </c>
      <c r="F34" s="57">
        <f t="shared" si="6"/>
        <v>1195</v>
      </c>
      <c r="G34" s="92">
        <v>0</v>
      </c>
      <c r="H34" s="92">
        <v>0</v>
      </c>
      <c r="I34" s="57">
        <f t="shared" si="7"/>
        <v>0</v>
      </c>
      <c r="J34" s="57">
        <f t="shared" si="8"/>
        <v>487</v>
      </c>
      <c r="K34" s="57">
        <f t="shared" si="9"/>
        <v>708</v>
      </c>
      <c r="L34" s="58">
        <f t="shared" si="10"/>
        <v>1195</v>
      </c>
      <c r="M34" s="87">
        <v>239</v>
      </c>
      <c r="N34" s="89">
        <v>27.91</v>
      </c>
      <c r="O34" s="61">
        <f t="shared" si="11"/>
        <v>0.2</v>
      </c>
      <c r="P34" s="90">
        <v>3</v>
      </c>
      <c r="Q34" s="90">
        <v>0</v>
      </c>
      <c r="R34" s="90">
        <v>0</v>
      </c>
      <c r="S34" s="91">
        <v>0</v>
      </c>
      <c r="T34" s="87">
        <v>912</v>
      </c>
      <c r="U34" s="65">
        <f t="shared" si="12"/>
        <v>0.7631799163179916</v>
      </c>
      <c r="V34" s="37">
        <v>16</v>
      </c>
      <c r="W34" s="38" t="s">
        <v>17</v>
      </c>
      <c r="X34" s="87">
        <v>973</v>
      </c>
      <c r="Y34" s="61">
        <f t="shared" si="13"/>
        <v>0.8142259414225942</v>
      </c>
      <c r="Z34" s="88">
        <v>638</v>
      </c>
      <c r="AA34" s="65">
        <f t="shared" si="14"/>
        <v>0.6557040082219938</v>
      </c>
      <c r="AB34" s="112">
        <v>47</v>
      </c>
      <c r="AC34" s="88">
        <v>0</v>
      </c>
      <c r="AD34" s="88">
        <v>0</v>
      </c>
      <c r="AE34" s="113">
        <v>0</v>
      </c>
      <c r="AF34" s="87">
        <v>100</v>
      </c>
      <c r="AG34" s="88">
        <v>0</v>
      </c>
      <c r="AH34" s="89">
        <v>0</v>
      </c>
      <c r="AI34" s="61">
        <f t="shared" si="15"/>
        <v>0</v>
      </c>
      <c r="AJ34" s="72" t="str">
        <f t="shared" si="16"/>
        <v>-</v>
      </c>
    </row>
    <row r="35" spans="2:36" ht="17.25" customHeight="1">
      <c r="B35" s="2">
        <v>17</v>
      </c>
      <c r="C35" s="21" t="s">
        <v>18</v>
      </c>
      <c r="D35" s="87">
        <v>0</v>
      </c>
      <c r="E35" s="88">
        <v>224</v>
      </c>
      <c r="F35" s="54">
        <f t="shared" si="6"/>
        <v>224</v>
      </c>
      <c r="G35" s="88">
        <v>0</v>
      </c>
      <c r="H35" s="88">
        <v>0</v>
      </c>
      <c r="I35" s="54">
        <f t="shared" si="7"/>
        <v>0</v>
      </c>
      <c r="J35" s="54">
        <f t="shared" si="8"/>
        <v>0</v>
      </c>
      <c r="K35" s="54">
        <f t="shared" si="9"/>
        <v>224</v>
      </c>
      <c r="L35" s="55">
        <f t="shared" si="10"/>
        <v>224</v>
      </c>
      <c r="M35" s="87">
        <v>40</v>
      </c>
      <c r="N35" s="89">
        <v>7.46</v>
      </c>
      <c r="O35" s="61">
        <f t="shared" si="11"/>
        <v>0.17857142857142858</v>
      </c>
      <c r="P35" s="90">
        <v>0</v>
      </c>
      <c r="Q35" s="90">
        <v>0</v>
      </c>
      <c r="R35" s="90">
        <v>0</v>
      </c>
      <c r="S35" s="91">
        <v>0</v>
      </c>
      <c r="T35" s="87">
        <v>0</v>
      </c>
      <c r="U35" s="65">
        <f t="shared" si="12"/>
        <v>0</v>
      </c>
      <c r="V35" s="37">
        <v>17</v>
      </c>
      <c r="W35" s="38" t="s">
        <v>18</v>
      </c>
      <c r="X35" s="87">
        <v>180</v>
      </c>
      <c r="Y35" s="61">
        <f t="shared" si="13"/>
        <v>0.8035714285714286</v>
      </c>
      <c r="Z35" s="88">
        <v>180</v>
      </c>
      <c r="AA35" s="65">
        <f t="shared" si="14"/>
        <v>1</v>
      </c>
      <c r="AB35" s="112">
        <v>44</v>
      </c>
      <c r="AC35" s="88">
        <v>44</v>
      </c>
      <c r="AD35" s="88">
        <v>0</v>
      </c>
      <c r="AE35" s="113">
        <v>0</v>
      </c>
      <c r="AF35" s="87">
        <v>180</v>
      </c>
      <c r="AG35" s="88">
        <v>0</v>
      </c>
      <c r="AH35" s="89">
        <v>0</v>
      </c>
      <c r="AI35" s="61">
        <f t="shared" si="15"/>
        <v>0</v>
      </c>
      <c r="AJ35" s="72" t="str">
        <f t="shared" si="16"/>
        <v>-</v>
      </c>
    </row>
    <row r="36" spans="2:36" ht="17.25" customHeight="1">
      <c r="B36" s="2">
        <v>18</v>
      </c>
      <c r="C36" s="21" t="s">
        <v>19</v>
      </c>
      <c r="D36" s="87">
        <v>547</v>
      </c>
      <c r="E36" s="88">
        <v>368</v>
      </c>
      <c r="F36" s="54">
        <f t="shared" si="6"/>
        <v>915</v>
      </c>
      <c r="G36" s="88">
        <v>0</v>
      </c>
      <c r="H36" s="88">
        <v>0</v>
      </c>
      <c r="I36" s="54">
        <f t="shared" si="7"/>
        <v>0</v>
      </c>
      <c r="J36" s="54">
        <f t="shared" si="8"/>
        <v>547</v>
      </c>
      <c r="K36" s="54">
        <f t="shared" si="9"/>
        <v>368</v>
      </c>
      <c r="L36" s="55">
        <f t="shared" si="10"/>
        <v>915</v>
      </c>
      <c r="M36" s="87">
        <v>214</v>
      </c>
      <c r="N36" s="89">
        <v>20.08</v>
      </c>
      <c r="O36" s="61">
        <f t="shared" si="11"/>
        <v>0.23387978142076501</v>
      </c>
      <c r="P36" s="90">
        <v>4</v>
      </c>
      <c r="Q36" s="90">
        <v>0</v>
      </c>
      <c r="R36" s="90">
        <v>0</v>
      </c>
      <c r="S36" s="91">
        <v>0</v>
      </c>
      <c r="T36" s="87">
        <v>204</v>
      </c>
      <c r="U36" s="65">
        <f t="shared" si="12"/>
        <v>0.22295081967213115</v>
      </c>
      <c r="V36" s="37">
        <v>18</v>
      </c>
      <c r="W36" s="38" t="s">
        <v>19</v>
      </c>
      <c r="X36" s="87">
        <v>488</v>
      </c>
      <c r="Y36" s="61">
        <f t="shared" si="13"/>
        <v>0.5333333333333333</v>
      </c>
      <c r="Z36" s="88">
        <v>392</v>
      </c>
      <c r="AA36" s="65">
        <f t="shared" si="14"/>
        <v>0.8032786885245902</v>
      </c>
      <c r="AB36" s="112">
        <v>94</v>
      </c>
      <c r="AC36" s="88">
        <v>94</v>
      </c>
      <c r="AD36" s="88">
        <v>0</v>
      </c>
      <c r="AE36" s="113">
        <v>0</v>
      </c>
      <c r="AF36" s="87">
        <v>27</v>
      </c>
      <c r="AG36" s="88">
        <v>1</v>
      </c>
      <c r="AH36" s="89">
        <v>0.05</v>
      </c>
      <c r="AI36" s="61">
        <f t="shared" si="15"/>
        <v>0.037037037037037035</v>
      </c>
      <c r="AJ36" s="72">
        <f t="shared" si="16"/>
        <v>5000</v>
      </c>
    </row>
    <row r="37" spans="2:36" ht="17.25" customHeight="1">
      <c r="B37" s="2">
        <v>19</v>
      </c>
      <c r="C37" s="21" t="s">
        <v>20</v>
      </c>
      <c r="D37" s="87">
        <v>2013</v>
      </c>
      <c r="E37" s="88">
        <v>1103</v>
      </c>
      <c r="F37" s="54">
        <f t="shared" si="6"/>
        <v>3116</v>
      </c>
      <c r="G37" s="88">
        <v>0</v>
      </c>
      <c r="H37" s="88">
        <v>0</v>
      </c>
      <c r="I37" s="54">
        <f t="shared" si="7"/>
        <v>0</v>
      </c>
      <c r="J37" s="54">
        <f t="shared" si="8"/>
        <v>2013</v>
      </c>
      <c r="K37" s="54">
        <f t="shared" si="9"/>
        <v>1103</v>
      </c>
      <c r="L37" s="55">
        <f t="shared" si="10"/>
        <v>3116</v>
      </c>
      <c r="M37" s="87">
        <v>637</v>
      </c>
      <c r="N37" s="89">
        <v>80.25</v>
      </c>
      <c r="O37" s="61">
        <f t="shared" si="11"/>
        <v>0.20442875481386394</v>
      </c>
      <c r="P37" s="90">
        <v>3</v>
      </c>
      <c r="Q37" s="90">
        <v>0</v>
      </c>
      <c r="R37" s="90">
        <v>0</v>
      </c>
      <c r="S37" s="91">
        <v>0</v>
      </c>
      <c r="T37" s="87">
        <v>1346</v>
      </c>
      <c r="U37" s="65">
        <f t="shared" si="12"/>
        <v>0.4319640564826701</v>
      </c>
      <c r="V37" s="37">
        <v>19</v>
      </c>
      <c r="W37" s="38" t="s">
        <v>20</v>
      </c>
      <c r="X37" s="87">
        <v>3019</v>
      </c>
      <c r="Y37" s="61">
        <f t="shared" si="13"/>
        <v>0.9688703465982028</v>
      </c>
      <c r="Z37" s="88">
        <v>3019</v>
      </c>
      <c r="AA37" s="65">
        <f t="shared" si="14"/>
        <v>1</v>
      </c>
      <c r="AB37" s="112">
        <v>0</v>
      </c>
      <c r="AC37" s="88">
        <v>0</v>
      </c>
      <c r="AD37" s="88">
        <v>6</v>
      </c>
      <c r="AE37" s="113">
        <v>1318</v>
      </c>
      <c r="AF37" s="87">
        <v>0</v>
      </c>
      <c r="AG37" s="88">
        <v>0</v>
      </c>
      <c r="AH37" s="89">
        <v>0</v>
      </c>
      <c r="AI37" s="61" t="str">
        <f t="shared" si="15"/>
        <v>-</v>
      </c>
      <c r="AJ37" s="72" t="str">
        <f t="shared" si="16"/>
        <v>-</v>
      </c>
    </row>
    <row r="38" spans="2:36" ht="17.25" customHeight="1">
      <c r="B38" s="2">
        <v>20</v>
      </c>
      <c r="C38" s="21" t="s">
        <v>21</v>
      </c>
      <c r="D38" s="87">
        <v>169</v>
      </c>
      <c r="E38" s="88">
        <v>1214</v>
      </c>
      <c r="F38" s="57">
        <f t="shared" si="6"/>
        <v>1383</v>
      </c>
      <c r="G38" s="92">
        <v>0</v>
      </c>
      <c r="H38" s="92">
        <v>0</v>
      </c>
      <c r="I38" s="57">
        <f t="shared" si="7"/>
        <v>0</v>
      </c>
      <c r="J38" s="57">
        <f t="shared" si="8"/>
        <v>169</v>
      </c>
      <c r="K38" s="57">
        <f t="shared" si="9"/>
        <v>1214</v>
      </c>
      <c r="L38" s="58">
        <f t="shared" si="10"/>
        <v>1383</v>
      </c>
      <c r="M38" s="87">
        <v>202</v>
      </c>
      <c r="N38" s="89">
        <v>47.76</v>
      </c>
      <c r="O38" s="61">
        <f t="shared" si="11"/>
        <v>0.146059291395517</v>
      </c>
      <c r="P38" s="90">
        <v>2</v>
      </c>
      <c r="Q38" s="90">
        <v>0</v>
      </c>
      <c r="R38" s="90">
        <v>0</v>
      </c>
      <c r="S38" s="91">
        <v>0</v>
      </c>
      <c r="T38" s="87">
        <v>72</v>
      </c>
      <c r="U38" s="65">
        <f t="shared" si="12"/>
        <v>0.052060737527114966</v>
      </c>
      <c r="V38" s="37">
        <v>20</v>
      </c>
      <c r="W38" s="38" t="s">
        <v>21</v>
      </c>
      <c r="X38" s="87">
        <v>759</v>
      </c>
      <c r="Y38" s="61">
        <f t="shared" si="13"/>
        <v>0.5488069414316703</v>
      </c>
      <c r="Z38" s="88">
        <v>560</v>
      </c>
      <c r="AA38" s="65">
        <f t="shared" si="14"/>
        <v>0.7378129117259552</v>
      </c>
      <c r="AB38" s="112">
        <v>0</v>
      </c>
      <c r="AC38" s="88">
        <v>0</v>
      </c>
      <c r="AD38" s="88">
        <v>0</v>
      </c>
      <c r="AE38" s="113">
        <v>0</v>
      </c>
      <c r="AF38" s="87">
        <v>300</v>
      </c>
      <c r="AG38" s="88">
        <v>0</v>
      </c>
      <c r="AH38" s="89">
        <v>0</v>
      </c>
      <c r="AI38" s="61">
        <f t="shared" si="15"/>
        <v>0</v>
      </c>
      <c r="AJ38" s="72" t="str">
        <f t="shared" si="16"/>
        <v>-</v>
      </c>
    </row>
    <row r="39" spans="2:36" ht="17.25" customHeight="1">
      <c r="B39" s="2">
        <v>21</v>
      </c>
      <c r="C39" s="21" t="s">
        <v>22</v>
      </c>
      <c r="D39" s="87">
        <v>507</v>
      </c>
      <c r="E39" s="88">
        <v>804</v>
      </c>
      <c r="F39" s="54">
        <f t="shared" si="6"/>
        <v>1311</v>
      </c>
      <c r="G39" s="88">
        <v>0</v>
      </c>
      <c r="H39" s="88">
        <v>0</v>
      </c>
      <c r="I39" s="54">
        <f t="shared" si="7"/>
        <v>0</v>
      </c>
      <c r="J39" s="54">
        <f t="shared" si="8"/>
        <v>507</v>
      </c>
      <c r="K39" s="54">
        <f t="shared" si="9"/>
        <v>804</v>
      </c>
      <c r="L39" s="55">
        <f t="shared" si="10"/>
        <v>1311</v>
      </c>
      <c r="M39" s="87">
        <v>202</v>
      </c>
      <c r="N39" s="89">
        <v>10.88</v>
      </c>
      <c r="O39" s="61">
        <f t="shared" si="11"/>
        <v>0.15408085430968727</v>
      </c>
      <c r="P39" s="90">
        <v>4</v>
      </c>
      <c r="Q39" s="90">
        <v>0</v>
      </c>
      <c r="R39" s="90">
        <v>0</v>
      </c>
      <c r="S39" s="91">
        <v>0</v>
      </c>
      <c r="T39" s="87">
        <v>436</v>
      </c>
      <c r="U39" s="65">
        <f t="shared" si="12"/>
        <v>0.3325705568268497</v>
      </c>
      <c r="V39" s="37">
        <v>21</v>
      </c>
      <c r="W39" s="38" t="s">
        <v>22</v>
      </c>
      <c r="X39" s="87">
        <v>1303</v>
      </c>
      <c r="Y39" s="61">
        <f t="shared" si="13"/>
        <v>0.9938977879481312</v>
      </c>
      <c r="Z39" s="88">
        <v>1068</v>
      </c>
      <c r="AA39" s="65">
        <f t="shared" si="14"/>
        <v>0.819646968534152</v>
      </c>
      <c r="AB39" s="112">
        <v>235</v>
      </c>
      <c r="AC39" s="88">
        <v>235</v>
      </c>
      <c r="AD39" s="88">
        <v>5</v>
      </c>
      <c r="AE39" s="113">
        <v>32</v>
      </c>
      <c r="AF39" s="87">
        <v>28</v>
      </c>
      <c r="AG39" s="88">
        <v>14</v>
      </c>
      <c r="AH39" s="89">
        <v>0.43</v>
      </c>
      <c r="AI39" s="61">
        <f t="shared" si="15"/>
        <v>0.5</v>
      </c>
      <c r="AJ39" s="72">
        <f t="shared" si="16"/>
        <v>3071.4285714285716</v>
      </c>
    </row>
    <row r="40" spans="2:36" ht="17.25" customHeight="1">
      <c r="B40" s="2">
        <v>22</v>
      </c>
      <c r="C40" s="21" t="s">
        <v>23</v>
      </c>
      <c r="D40" s="87">
        <v>0</v>
      </c>
      <c r="E40" s="88">
        <v>3672</v>
      </c>
      <c r="F40" s="54">
        <f t="shared" si="6"/>
        <v>3672</v>
      </c>
      <c r="G40" s="88">
        <v>0</v>
      </c>
      <c r="H40" s="88">
        <v>0</v>
      </c>
      <c r="I40" s="54">
        <f t="shared" si="7"/>
        <v>0</v>
      </c>
      <c r="J40" s="54">
        <f t="shared" si="8"/>
        <v>0</v>
      </c>
      <c r="K40" s="54">
        <f t="shared" si="9"/>
        <v>3672</v>
      </c>
      <c r="L40" s="55">
        <f t="shared" si="10"/>
        <v>3672</v>
      </c>
      <c r="M40" s="87">
        <v>1182</v>
      </c>
      <c r="N40" s="89">
        <v>28.14</v>
      </c>
      <c r="O40" s="61">
        <f t="shared" si="11"/>
        <v>0.32189542483660133</v>
      </c>
      <c r="P40" s="90">
        <v>6</v>
      </c>
      <c r="Q40" s="90">
        <v>0</v>
      </c>
      <c r="R40" s="90">
        <v>0</v>
      </c>
      <c r="S40" s="91">
        <v>0</v>
      </c>
      <c r="T40" s="87">
        <v>1227</v>
      </c>
      <c r="U40" s="65">
        <f t="shared" si="12"/>
        <v>0.3341503267973856</v>
      </c>
      <c r="V40" s="37">
        <v>22</v>
      </c>
      <c r="W40" s="38" t="s">
        <v>23</v>
      </c>
      <c r="X40" s="87">
        <v>2458</v>
      </c>
      <c r="Y40" s="61">
        <f t="shared" si="13"/>
        <v>0.6693899782135077</v>
      </c>
      <c r="Z40" s="88">
        <v>2179</v>
      </c>
      <c r="AA40" s="65">
        <f t="shared" si="14"/>
        <v>0.886493083807974</v>
      </c>
      <c r="AB40" s="112">
        <v>0</v>
      </c>
      <c r="AC40" s="88">
        <v>0</v>
      </c>
      <c r="AD40" s="88">
        <v>12</v>
      </c>
      <c r="AE40" s="113">
        <v>48</v>
      </c>
      <c r="AF40" s="87">
        <v>0</v>
      </c>
      <c r="AG40" s="88">
        <v>0</v>
      </c>
      <c r="AH40" s="89">
        <v>0</v>
      </c>
      <c r="AI40" s="61" t="str">
        <f t="shared" si="15"/>
        <v>-</v>
      </c>
      <c r="AJ40" s="72" t="str">
        <f t="shared" si="16"/>
        <v>-</v>
      </c>
    </row>
    <row r="41" spans="2:36" ht="17.25" customHeight="1">
      <c r="B41" s="2">
        <v>23</v>
      </c>
      <c r="C41" s="21" t="s">
        <v>24</v>
      </c>
      <c r="D41" s="87">
        <v>0</v>
      </c>
      <c r="E41" s="88">
        <v>378</v>
      </c>
      <c r="F41" s="54">
        <f t="shared" si="6"/>
        <v>378</v>
      </c>
      <c r="G41" s="88">
        <v>0</v>
      </c>
      <c r="H41" s="88">
        <v>0</v>
      </c>
      <c r="I41" s="54">
        <f t="shared" si="7"/>
        <v>0</v>
      </c>
      <c r="J41" s="54">
        <f t="shared" si="8"/>
        <v>0</v>
      </c>
      <c r="K41" s="54">
        <f t="shared" si="9"/>
        <v>378</v>
      </c>
      <c r="L41" s="55">
        <f t="shared" si="10"/>
        <v>378</v>
      </c>
      <c r="M41" s="87">
        <v>100</v>
      </c>
      <c r="N41" s="89">
        <v>5.5</v>
      </c>
      <c r="O41" s="61">
        <f t="shared" si="11"/>
        <v>0.26455026455026454</v>
      </c>
      <c r="P41" s="90">
        <v>1</v>
      </c>
      <c r="Q41" s="90">
        <v>0</v>
      </c>
      <c r="R41" s="90">
        <v>0</v>
      </c>
      <c r="S41" s="91">
        <v>0</v>
      </c>
      <c r="T41" s="87">
        <v>70</v>
      </c>
      <c r="U41" s="65">
        <f t="shared" si="12"/>
        <v>0.18518518518518517</v>
      </c>
      <c r="V41" s="37">
        <v>23</v>
      </c>
      <c r="W41" s="38" t="s">
        <v>24</v>
      </c>
      <c r="X41" s="87">
        <v>375</v>
      </c>
      <c r="Y41" s="61">
        <f t="shared" si="13"/>
        <v>0.9920634920634921</v>
      </c>
      <c r="Z41" s="88">
        <v>305</v>
      </c>
      <c r="AA41" s="65">
        <f t="shared" si="14"/>
        <v>0.8133333333333334</v>
      </c>
      <c r="AB41" s="112">
        <v>3</v>
      </c>
      <c r="AC41" s="88">
        <v>70</v>
      </c>
      <c r="AD41" s="88">
        <v>2</v>
      </c>
      <c r="AE41" s="113">
        <v>35</v>
      </c>
      <c r="AF41" s="87">
        <v>9</v>
      </c>
      <c r="AG41" s="88">
        <v>9</v>
      </c>
      <c r="AH41" s="89">
        <v>0.2</v>
      </c>
      <c r="AI41" s="61">
        <f t="shared" si="15"/>
        <v>1</v>
      </c>
      <c r="AJ41" s="72">
        <f t="shared" si="16"/>
        <v>2222.222222222222</v>
      </c>
    </row>
    <row r="42" spans="2:36" ht="17.25" customHeight="1" thickBot="1">
      <c r="B42" s="3">
        <v>24</v>
      </c>
      <c r="C42" s="22" t="s">
        <v>44</v>
      </c>
      <c r="D42" s="93">
        <v>0</v>
      </c>
      <c r="E42" s="92">
        <v>20</v>
      </c>
      <c r="F42" s="57">
        <f t="shared" si="6"/>
        <v>20</v>
      </c>
      <c r="G42" s="92">
        <v>0</v>
      </c>
      <c r="H42" s="92">
        <v>0</v>
      </c>
      <c r="I42" s="57">
        <f t="shared" si="7"/>
        <v>0</v>
      </c>
      <c r="J42" s="57">
        <f t="shared" si="8"/>
        <v>0</v>
      </c>
      <c r="K42" s="57">
        <f t="shared" si="9"/>
        <v>20</v>
      </c>
      <c r="L42" s="58">
        <f t="shared" si="10"/>
        <v>20</v>
      </c>
      <c r="M42" s="93">
        <v>2</v>
      </c>
      <c r="N42" s="94">
        <v>3.41</v>
      </c>
      <c r="O42" s="67">
        <f t="shared" si="11"/>
        <v>0.1</v>
      </c>
      <c r="P42" s="95">
        <v>0</v>
      </c>
      <c r="Q42" s="95">
        <v>0</v>
      </c>
      <c r="R42" s="95">
        <v>0</v>
      </c>
      <c r="S42" s="96">
        <v>0</v>
      </c>
      <c r="T42" s="93">
        <v>1</v>
      </c>
      <c r="U42" s="71">
        <f t="shared" si="12"/>
        <v>0.05</v>
      </c>
      <c r="V42" s="39">
        <v>24</v>
      </c>
      <c r="W42" s="40" t="s">
        <v>44</v>
      </c>
      <c r="X42" s="93">
        <v>20</v>
      </c>
      <c r="Y42" s="67">
        <f t="shared" si="13"/>
        <v>1</v>
      </c>
      <c r="Z42" s="92">
        <v>20</v>
      </c>
      <c r="AA42" s="71">
        <f t="shared" si="14"/>
        <v>1</v>
      </c>
      <c r="AB42" s="114">
        <v>0</v>
      </c>
      <c r="AC42" s="92">
        <v>0</v>
      </c>
      <c r="AD42" s="92">
        <v>0</v>
      </c>
      <c r="AE42" s="115">
        <v>0</v>
      </c>
      <c r="AF42" s="93">
        <v>0</v>
      </c>
      <c r="AG42" s="92">
        <v>0</v>
      </c>
      <c r="AH42" s="94">
        <v>0</v>
      </c>
      <c r="AI42" s="67" t="str">
        <f t="shared" si="15"/>
        <v>-</v>
      </c>
      <c r="AJ42" s="75" t="str">
        <f t="shared" si="16"/>
        <v>-</v>
      </c>
    </row>
    <row r="43" spans="2:36" s="33" customFormat="1" ht="19.5" customHeight="1" thickBot="1">
      <c r="B43" s="149" t="s">
        <v>39</v>
      </c>
      <c r="C43" s="150"/>
      <c r="D43" s="41">
        <f>SUM(D19:D42)</f>
        <v>143689</v>
      </c>
      <c r="E43" s="42">
        <f>SUM(E19:E42)</f>
        <v>134305</v>
      </c>
      <c r="F43" s="42">
        <f t="shared" si="6"/>
        <v>277994</v>
      </c>
      <c r="G43" s="42">
        <f>SUM(G19:G42)</f>
        <v>71148</v>
      </c>
      <c r="H43" s="42">
        <f>SUM(H19:H42)</f>
        <v>17122</v>
      </c>
      <c r="I43" s="42">
        <f t="shared" si="7"/>
        <v>88270</v>
      </c>
      <c r="J43" s="42">
        <f t="shared" si="8"/>
        <v>214837</v>
      </c>
      <c r="K43" s="42">
        <f t="shared" si="9"/>
        <v>151427</v>
      </c>
      <c r="L43" s="43">
        <f t="shared" si="10"/>
        <v>366264</v>
      </c>
      <c r="M43" s="41">
        <f>SUM(M19:M42)</f>
        <v>81913</v>
      </c>
      <c r="N43" s="44">
        <f>SUM(N19:N42)</f>
        <v>6704.250000000001</v>
      </c>
      <c r="O43" s="45">
        <f t="shared" si="11"/>
        <v>0.22364469344516524</v>
      </c>
      <c r="P43" s="46">
        <f>SUM(P19:P42)</f>
        <v>268</v>
      </c>
      <c r="Q43" s="46">
        <f>SUM(Q19:Q42)</f>
        <v>98</v>
      </c>
      <c r="R43" s="46">
        <f>SUM(R19:R42)</f>
        <v>34</v>
      </c>
      <c r="S43" s="47">
        <f>SUM(S19:S42)</f>
        <v>1</v>
      </c>
      <c r="T43" s="41">
        <f>SUM(T19:T42)</f>
        <v>84215</v>
      </c>
      <c r="U43" s="48">
        <f t="shared" si="12"/>
        <v>0.2299297774283031</v>
      </c>
      <c r="V43" s="122" t="s">
        <v>39</v>
      </c>
      <c r="W43" s="123"/>
      <c r="X43" s="41">
        <f>SUM(X19:X42)</f>
        <v>313694</v>
      </c>
      <c r="Y43" s="45">
        <f t="shared" si="13"/>
        <v>0.8564696503068825</v>
      </c>
      <c r="Z43" s="42">
        <f>SUM(Z19:Z42)</f>
        <v>180393</v>
      </c>
      <c r="AA43" s="48">
        <f t="shared" si="14"/>
        <v>0.5750604091885723</v>
      </c>
      <c r="AB43" s="49">
        <f aca="true" t="shared" si="17" ref="AB43:AH43">SUM(AB19:AB42)</f>
        <v>31657</v>
      </c>
      <c r="AC43" s="42">
        <f t="shared" si="17"/>
        <v>25763</v>
      </c>
      <c r="AD43" s="42">
        <f t="shared" si="17"/>
        <v>308</v>
      </c>
      <c r="AE43" s="43">
        <f t="shared" si="17"/>
        <v>6494</v>
      </c>
      <c r="AF43" s="41">
        <f t="shared" si="17"/>
        <v>23462</v>
      </c>
      <c r="AG43" s="42">
        <f t="shared" si="17"/>
        <v>2579</v>
      </c>
      <c r="AH43" s="44">
        <f t="shared" si="17"/>
        <v>57.763999999999996</v>
      </c>
      <c r="AI43" s="45">
        <f t="shared" si="15"/>
        <v>0.10992242775551957</v>
      </c>
      <c r="AJ43" s="50">
        <f t="shared" si="16"/>
        <v>2239.7828615742533</v>
      </c>
    </row>
    <row r="44" spans="2:36" ht="17.25" customHeight="1">
      <c r="B44" s="4">
        <v>25</v>
      </c>
      <c r="C44" s="23" t="s">
        <v>25</v>
      </c>
      <c r="D44" s="97">
        <v>792956</v>
      </c>
      <c r="E44" s="98">
        <v>119477</v>
      </c>
      <c r="F44" s="99">
        <f t="shared" si="6"/>
        <v>912433</v>
      </c>
      <c r="G44" s="98">
        <v>370816</v>
      </c>
      <c r="H44" s="98">
        <v>3358</v>
      </c>
      <c r="I44" s="99">
        <f t="shared" si="7"/>
        <v>374174</v>
      </c>
      <c r="J44" s="99">
        <f t="shared" si="8"/>
        <v>1163772</v>
      </c>
      <c r="K44" s="99">
        <f t="shared" si="9"/>
        <v>122835</v>
      </c>
      <c r="L44" s="100">
        <f t="shared" si="10"/>
        <v>1286607</v>
      </c>
      <c r="M44" s="97">
        <v>602124</v>
      </c>
      <c r="N44" s="101">
        <v>35275.5</v>
      </c>
      <c r="O44" s="102">
        <f t="shared" si="11"/>
        <v>0.46799372302497966</v>
      </c>
      <c r="P44" s="103">
        <v>567</v>
      </c>
      <c r="Q44" s="103">
        <v>239</v>
      </c>
      <c r="R44" s="103">
        <v>21</v>
      </c>
      <c r="S44" s="104">
        <v>2</v>
      </c>
      <c r="T44" s="97">
        <v>66702</v>
      </c>
      <c r="U44" s="105">
        <f t="shared" si="12"/>
        <v>0.05184333677649818</v>
      </c>
      <c r="V44" s="51">
        <v>25</v>
      </c>
      <c r="W44" s="52" t="s">
        <v>25</v>
      </c>
      <c r="X44" s="97">
        <v>1123338</v>
      </c>
      <c r="Y44" s="102">
        <f t="shared" si="13"/>
        <v>0.8731011101292003</v>
      </c>
      <c r="Z44" s="98">
        <v>662225</v>
      </c>
      <c r="AA44" s="105">
        <f t="shared" si="14"/>
        <v>0.5895153551290885</v>
      </c>
      <c r="AB44" s="116">
        <v>461113</v>
      </c>
      <c r="AC44" s="98">
        <v>461113</v>
      </c>
      <c r="AD44" s="98">
        <v>690</v>
      </c>
      <c r="AE44" s="117">
        <v>47386</v>
      </c>
      <c r="AF44" s="97">
        <v>59999</v>
      </c>
      <c r="AG44" s="98">
        <v>80</v>
      </c>
      <c r="AH44" s="101">
        <v>4.21</v>
      </c>
      <c r="AI44" s="102">
        <f t="shared" si="15"/>
        <v>0.001333355555925932</v>
      </c>
      <c r="AJ44" s="118">
        <f t="shared" si="16"/>
        <v>5262.5</v>
      </c>
    </row>
    <row r="45" spans="2:36" ht="17.25" customHeight="1">
      <c r="B45" s="2">
        <v>26</v>
      </c>
      <c r="C45" s="21" t="s">
        <v>26</v>
      </c>
      <c r="D45" s="87">
        <v>105</v>
      </c>
      <c r="E45" s="88">
        <v>1141</v>
      </c>
      <c r="F45" s="54">
        <f t="shared" si="6"/>
        <v>1246</v>
      </c>
      <c r="G45" s="88">
        <v>0</v>
      </c>
      <c r="H45" s="88">
        <v>0</v>
      </c>
      <c r="I45" s="54">
        <f t="shared" si="7"/>
        <v>0</v>
      </c>
      <c r="J45" s="54">
        <f t="shared" si="8"/>
        <v>105</v>
      </c>
      <c r="K45" s="54">
        <f t="shared" si="9"/>
        <v>1141</v>
      </c>
      <c r="L45" s="55">
        <f t="shared" si="10"/>
        <v>1246</v>
      </c>
      <c r="M45" s="87">
        <v>539</v>
      </c>
      <c r="N45" s="89">
        <v>13.15</v>
      </c>
      <c r="O45" s="61">
        <f t="shared" si="11"/>
        <v>0.43258426966292135</v>
      </c>
      <c r="P45" s="90">
        <v>0</v>
      </c>
      <c r="Q45" s="90">
        <v>0</v>
      </c>
      <c r="R45" s="90">
        <v>0</v>
      </c>
      <c r="S45" s="91">
        <v>0</v>
      </c>
      <c r="T45" s="87">
        <v>126</v>
      </c>
      <c r="U45" s="65">
        <f t="shared" si="12"/>
        <v>0.10112359550561797</v>
      </c>
      <c r="V45" s="37">
        <v>26</v>
      </c>
      <c r="W45" s="38" t="s">
        <v>26</v>
      </c>
      <c r="X45" s="87">
        <v>1246</v>
      </c>
      <c r="Y45" s="61">
        <f t="shared" si="13"/>
        <v>1</v>
      </c>
      <c r="Z45" s="88">
        <v>1246</v>
      </c>
      <c r="AA45" s="65">
        <f t="shared" si="14"/>
        <v>1</v>
      </c>
      <c r="AB45" s="112">
        <v>0</v>
      </c>
      <c r="AC45" s="88">
        <v>0</v>
      </c>
      <c r="AD45" s="88">
        <v>0</v>
      </c>
      <c r="AE45" s="113">
        <v>0</v>
      </c>
      <c r="AF45" s="87">
        <v>0</v>
      </c>
      <c r="AG45" s="88">
        <v>0</v>
      </c>
      <c r="AH45" s="89">
        <v>0</v>
      </c>
      <c r="AI45" s="61" t="str">
        <f t="shared" si="15"/>
        <v>-</v>
      </c>
      <c r="AJ45" s="72" t="str">
        <f t="shared" si="16"/>
        <v>-</v>
      </c>
    </row>
    <row r="46" spans="2:36" ht="17.25" customHeight="1">
      <c r="B46" s="2">
        <v>27</v>
      </c>
      <c r="C46" s="21" t="s">
        <v>27</v>
      </c>
      <c r="D46" s="87">
        <v>772</v>
      </c>
      <c r="E46" s="88">
        <v>2980</v>
      </c>
      <c r="F46" s="57">
        <f t="shared" si="6"/>
        <v>3752</v>
      </c>
      <c r="G46" s="92">
        <v>0</v>
      </c>
      <c r="H46" s="92">
        <v>0</v>
      </c>
      <c r="I46" s="57">
        <f t="shared" si="7"/>
        <v>0</v>
      </c>
      <c r="J46" s="57">
        <f t="shared" si="8"/>
        <v>772</v>
      </c>
      <c r="K46" s="57">
        <f t="shared" si="9"/>
        <v>2980</v>
      </c>
      <c r="L46" s="58">
        <f t="shared" si="10"/>
        <v>3752</v>
      </c>
      <c r="M46" s="87">
        <v>1675</v>
      </c>
      <c r="N46" s="89">
        <v>178.75</v>
      </c>
      <c r="O46" s="61">
        <f t="shared" si="11"/>
        <v>0.44642857142857145</v>
      </c>
      <c r="P46" s="90">
        <v>23</v>
      </c>
      <c r="Q46" s="90">
        <v>19</v>
      </c>
      <c r="R46" s="90">
        <v>2</v>
      </c>
      <c r="S46" s="91">
        <v>0</v>
      </c>
      <c r="T46" s="87">
        <v>557</v>
      </c>
      <c r="U46" s="65">
        <f t="shared" si="12"/>
        <v>0.148454157782516</v>
      </c>
      <c r="V46" s="37">
        <v>27</v>
      </c>
      <c r="W46" s="38" t="s">
        <v>27</v>
      </c>
      <c r="X46" s="87">
        <v>3752</v>
      </c>
      <c r="Y46" s="61">
        <f t="shared" si="13"/>
        <v>1</v>
      </c>
      <c r="Z46" s="88">
        <v>1944</v>
      </c>
      <c r="AA46" s="65">
        <f t="shared" si="14"/>
        <v>0.5181236673773987</v>
      </c>
      <c r="AB46" s="112">
        <v>0</v>
      </c>
      <c r="AC46" s="88">
        <v>0</v>
      </c>
      <c r="AD46" s="88">
        <v>2</v>
      </c>
      <c r="AE46" s="113">
        <v>2</v>
      </c>
      <c r="AF46" s="87">
        <v>0</v>
      </c>
      <c r="AG46" s="88">
        <v>0</v>
      </c>
      <c r="AH46" s="89">
        <v>0</v>
      </c>
      <c r="AI46" s="61" t="str">
        <f t="shared" si="15"/>
        <v>-</v>
      </c>
      <c r="AJ46" s="72" t="str">
        <f t="shared" si="16"/>
        <v>-</v>
      </c>
    </row>
    <row r="47" spans="2:36" ht="17.25" customHeight="1">
      <c r="B47" s="2">
        <v>28</v>
      </c>
      <c r="C47" s="21" t="s">
        <v>28</v>
      </c>
      <c r="D47" s="87">
        <v>0</v>
      </c>
      <c r="E47" s="88">
        <v>57</v>
      </c>
      <c r="F47" s="54">
        <f t="shared" si="6"/>
        <v>57</v>
      </c>
      <c r="G47" s="88">
        <v>0</v>
      </c>
      <c r="H47" s="88">
        <v>0</v>
      </c>
      <c r="I47" s="54">
        <f t="shared" si="7"/>
        <v>0</v>
      </c>
      <c r="J47" s="54">
        <f t="shared" si="8"/>
        <v>0</v>
      </c>
      <c r="K47" s="54">
        <f t="shared" si="9"/>
        <v>57</v>
      </c>
      <c r="L47" s="55">
        <f t="shared" si="10"/>
        <v>57</v>
      </c>
      <c r="M47" s="87">
        <v>10</v>
      </c>
      <c r="N47" s="89">
        <v>3.23</v>
      </c>
      <c r="O47" s="61">
        <f t="shared" si="11"/>
        <v>0.17543859649122806</v>
      </c>
      <c r="P47" s="90">
        <v>1</v>
      </c>
      <c r="Q47" s="90">
        <v>0</v>
      </c>
      <c r="R47" s="90">
        <v>0</v>
      </c>
      <c r="S47" s="91">
        <v>0</v>
      </c>
      <c r="T47" s="87">
        <v>0</v>
      </c>
      <c r="U47" s="65">
        <f t="shared" si="12"/>
        <v>0</v>
      </c>
      <c r="V47" s="37">
        <v>28</v>
      </c>
      <c r="W47" s="38" t="s">
        <v>28</v>
      </c>
      <c r="X47" s="87">
        <v>57</v>
      </c>
      <c r="Y47" s="61">
        <f t="shared" si="13"/>
        <v>1</v>
      </c>
      <c r="Z47" s="88">
        <v>47</v>
      </c>
      <c r="AA47" s="65">
        <f t="shared" si="14"/>
        <v>0.8245614035087719</v>
      </c>
      <c r="AB47" s="112">
        <v>0</v>
      </c>
      <c r="AC47" s="88">
        <v>0</v>
      </c>
      <c r="AD47" s="88">
        <v>0</v>
      </c>
      <c r="AE47" s="113">
        <v>0</v>
      </c>
      <c r="AF47" s="87">
        <v>57</v>
      </c>
      <c r="AG47" s="88">
        <v>0</v>
      </c>
      <c r="AH47" s="89">
        <v>0</v>
      </c>
      <c r="AI47" s="61">
        <f t="shared" si="15"/>
        <v>0</v>
      </c>
      <c r="AJ47" s="72" t="str">
        <f t="shared" si="16"/>
        <v>-</v>
      </c>
    </row>
    <row r="48" spans="2:36" ht="17.25" customHeight="1">
      <c r="B48" s="2">
        <v>29</v>
      </c>
      <c r="C48" s="21" t="s">
        <v>29</v>
      </c>
      <c r="D48" s="87">
        <v>1197</v>
      </c>
      <c r="E48" s="88">
        <v>967</v>
      </c>
      <c r="F48" s="54">
        <f t="shared" si="6"/>
        <v>2164</v>
      </c>
      <c r="G48" s="88">
        <v>0</v>
      </c>
      <c r="H48" s="88">
        <v>0</v>
      </c>
      <c r="I48" s="54">
        <f t="shared" si="7"/>
        <v>0</v>
      </c>
      <c r="J48" s="54">
        <f t="shared" si="8"/>
        <v>1197</v>
      </c>
      <c r="K48" s="54">
        <f t="shared" si="9"/>
        <v>967</v>
      </c>
      <c r="L48" s="55">
        <f t="shared" si="10"/>
        <v>2164</v>
      </c>
      <c r="M48" s="87">
        <v>973</v>
      </c>
      <c r="N48" s="89">
        <v>45.16</v>
      </c>
      <c r="O48" s="61">
        <f t="shared" si="11"/>
        <v>0.449630314232902</v>
      </c>
      <c r="P48" s="90">
        <v>16</v>
      </c>
      <c r="Q48" s="90">
        <v>5</v>
      </c>
      <c r="R48" s="90">
        <v>2</v>
      </c>
      <c r="S48" s="91">
        <v>0</v>
      </c>
      <c r="T48" s="87">
        <v>495</v>
      </c>
      <c r="U48" s="65">
        <f t="shared" si="12"/>
        <v>0.22874306839186692</v>
      </c>
      <c r="V48" s="37">
        <v>29</v>
      </c>
      <c r="W48" s="38" t="s">
        <v>29</v>
      </c>
      <c r="X48" s="87">
        <v>1975</v>
      </c>
      <c r="Y48" s="61">
        <f t="shared" si="13"/>
        <v>0.9126617375231053</v>
      </c>
      <c r="Z48" s="88">
        <v>1839</v>
      </c>
      <c r="AA48" s="65">
        <f t="shared" si="14"/>
        <v>0.9311392405063291</v>
      </c>
      <c r="AB48" s="112">
        <v>0</v>
      </c>
      <c r="AC48" s="88">
        <v>0</v>
      </c>
      <c r="AD48" s="88">
        <v>0</v>
      </c>
      <c r="AE48" s="113">
        <v>0</v>
      </c>
      <c r="AF48" s="87">
        <v>0</v>
      </c>
      <c r="AG48" s="88">
        <v>0</v>
      </c>
      <c r="AH48" s="89">
        <v>0</v>
      </c>
      <c r="AI48" s="61" t="str">
        <f t="shared" si="15"/>
        <v>-</v>
      </c>
      <c r="AJ48" s="72" t="str">
        <f t="shared" si="16"/>
        <v>-</v>
      </c>
    </row>
    <row r="49" spans="2:36" ht="17.25" customHeight="1">
      <c r="B49" s="2">
        <v>30</v>
      </c>
      <c r="C49" s="21" t="s">
        <v>30</v>
      </c>
      <c r="D49" s="87">
        <v>74</v>
      </c>
      <c r="E49" s="88">
        <v>65</v>
      </c>
      <c r="F49" s="54">
        <f t="shared" si="6"/>
        <v>139</v>
      </c>
      <c r="G49" s="88">
        <v>0</v>
      </c>
      <c r="H49" s="88">
        <v>0</v>
      </c>
      <c r="I49" s="54">
        <f t="shared" si="7"/>
        <v>0</v>
      </c>
      <c r="J49" s="54">
        <f t="shared" si="8"/>
        <v>74</v>
      </c>
      <c r="K49" s="54">
        <f t="shared" si="9"/>
        <v>65</v>
      </c>
      <c r="L49" s="55">
        <f t="shared" si="10"/>
        <v>139</v>
      </c>
      <c r="M49" s="87">
        <v>52</v>
      </c>
      <c r="N49" s="89">
        <v>3.98</v>
      </c>
      <c r="O49" s="61">
        <f t="shared" si="11"/>
        <v>0.37410071942446044</v>
      </c>
      <c r="P49" s="90">
        <v>2</v>
      </c>
      <c r="Q49" s="90">
        <v>2</v>
      </c>
      <c r="R49" s="90">
        <v>2</v>
      </c>
      <c r="S49" s="91">
        <v>0</v>
      </c>
      <c r="T49" s="87">
        <v>18</v>
      </c>
      <c r="U49" s="65">
        <f t="shared" si="12"/>
        <v>0.12949640287769784</v>
      </c>
      <c r="V49" s="37">
        <v>30</v>
      </c>
      <c r="W49" s="38" t="s">
        <v>30</v>
      </c>
      <c r="X49" s="87">
        <v>139</v>
      </c>
      <c r="Y49" s="61">
        <f t="shared" si="13"/>
        <v>1</v>
      </c>
      <c r="Z49" s="88">
        <v>69</v>
      </c>
      <c r="AA49" s="65">
        <f t="shared" si="14"/>
        <v>0.49640287769784175</v>
      </c>
      <c r="AB49" s="112">
        <v>0</v>
      </c>
      <c r="AC49" s="88">
        <v>0</v>
      </c>
      <c r="AD49" s="88">
        <v>0</v>
      </c>
      <c r="AE49" s="113">
        <v>0</v>
      </c>
      <c r="AF49" s="87">
        <v>0</v>
      </c>
      <c r="AG49" s="88">
        <v>0</v>
      </c>
      <c r="AH49" s="89">
        <v>0</v>
      </c>
      <c r="AI49" s="61" t="str">
        <f t="shared" si="15"/>
        <v>-</v>
      </c>
      <c r="AJ49" s="72" t="str">
        <f t="shared" si="16"/>
        <v>-</v>
      </c>
    </row>
    <row r="50" spans="2:36" ht="17.25" customHeight="1">
      <c r="B50" s="2">
        <v>31</v>
      </c>
      <c r="C50" s="21" t="s">
        <v>31</v>
      </c>
      <c r="D50" s="87">
        <v>0</v>
      </c>
      <c r="E50" s="88">
        <v>0</v>
      </c>
      <c r="F50" s="57">
        <f t="shared" si="6"/>
        <v>0</v>
      </c>
      <c r="G50" s="92">
        <v>0</v>
      </c>
      <c r="H50" s="92">
        <v>0</v>
      </c>
      <c r="I50" s="57">
        <f t="shared" si="7"/>
        <v>0</v>
      </c>
      <c r="J50" s="57">
        <f t="shared" si="8"/>
        <v>0</v>
      </c>
      <c r="K50" s="57">
        <f t="shared" si="9"/>
        <v>0</v>
      </c>
      <c r="L50" s="58">
        <f t="shared" si="10"/>
        <v>0</v>
      </c>
      <c r="M50" s="87">
        <v>0</v>
      </c>
      <c r="N50" s="89">
        <v>0</v>
      </c>
      <c r="O50" s="61" t="str">
        <f t="shared" si="11"/>
        <v>-</v>
      </c>
      <c r="P50" s="90">
        <v>0</v>
      </c>
      <c r="Q50" s="90">
        <v>0</v>
      </c>
      <c r="R50" s="90">
        <v>0</v>
      </c>
      <c r="S50" s="91">
        <v>0</v>
      </c>
      <c r="T50" s="87">
        <v>0</v>
      </c>
      <c r="U50" s="65" t="str">
        <f t="shared" si="12"/>
        <v>-</v>
      </c>
      <c r="V50" s="37">
        <v>31</v>
      </c>
      <c r="W50" s="38" t="s">
        <v>31</v>
      </c>
      <c r="X50" s="87">
        <v>0</v>
      </c>
      <c r="Y50" s="61" t="str">
        <f t="shared" si="13"/>
        <v>-</v>
      </c>
      <c r="Z50" s="88">
        <v>0</v>
      </c>
      <c r="AA50" s="65" t="str">
        <f t="shared" si="14"/>
        <v>-</v>
      </c>
      <c r="AB50" s="112">
        <v>0</v>
      </c>
      <c r="AC50" s="88">
        <v>0</v>
      </c>
      <c r="AD50" s="88">
        <v>0</v>
      </c>
      <c r="AE50" s="113">
        <v>0</v>
      </c>
      <c r="AF50" s="87">
        <v>0</v>
      </c>
      <c r="AG50" s="88">
        <v>0</v>
      </c>
      <c r="AH50" s="89">
        <v>0</v>
      </c>
      <c r="AI50" s="61" t="str">
        <f t="shared" si="15"/>
        <v>-</v>
      </c>
      <c r="AJ50" s="72" t="str">
        <f t="shared" si="16"/>
        <v>-</v>
      </c>
    </row>
    <row r="51" spans="2:36" ht="17.25" customHeight="1">
      <c r="B51" s="2">
        <v>32</v>
      </c>
      <c r="C51" s="21" t="s">
        <v>32</v>
      </c>
      <c r="D51" s="87">
        <v>0</v>
      </c>
      <c r="E51" s="88">
        <v>165</v>
      </c>
      <c r="F51" s="54">
        <f t="shared" si="6"/>
        <v>165</v>
      </c>
      <c r="G51" s="88">
        <v>0</v>
      </c>
      <c r="H51" s="88">
        <v>0</v>
      </c>
      <c r="I51" s="54">
        <f t="shared" si="7"/>
        <v>0</v>
      </c>
      <c r="J51" s="54">
        <f t="shared" si="8"/>
        <v>0</v>
      </c>
      <c r="K51" s="54">
        <f t="shared" si="9"/>
        <v>165</v>
      </c>
      <c r="L51" s="55">
        <f t="shared" si="10"/>
        <v>165</v>
      </c>
      <c r="M51" s="87">
        <v>28</v>
      </c>
      <c r="N51" s="89">
        <v>2.3</v>
      </c>
      <c r="O51" s="61">
        <f t="shared" si="11"/>
        <v>0.1696969696969697</v>
      </c>
      <c r="P51" s="90">
        <v>0</v>
      </c>
      <c r="Q51" s="90">
        <v>0</v>
      </c>
      <c r="R51" s="90">
        <v>0</v>
      </c>
      <c r="S51" s="91">
        <v>0</v>
      </c>
      <c r="T51" s="87">
        <v>86</v>
      </c>
      <c r="U51" s="65">
        <f t="shared" si="12"/>
        <v>0.5212121212121212</v>
      </c>
      <c r="V51" s="37">
        <v>32</v>
      </c>
      <c r="W51" s="38" t="s">
        <v>32</v>
      </c>
      <c r="X51" s="87">
        <v>130</v>
      </c>
      <c r="Y51" s="61">
        <f t="shared" si="13"/>
        <v>0.7878787878787878</v>
      </c>
      <c r="Z51" s="88">
        <v>130</v>
      </c>
      <c r="AA51" s="65">
        <f t="shared" si="14"/>
        <v>1</v>
      </c>
      <c r="AB51" s="112">
        <v>0</v>
      </c>
      <c r="AC51" s="88">
        <v>0</v>
      </c>
      <c r="AD51" s="88">
        <v>0</v>
      </c>
      <c r="AE51" s="113">
        <v>0</v>
      </c>
      <c r="AF51" s="87">
        <v>0</v>
      </c>
      <c r="AG51" s="88">
        <v>0</v>
      </c>
      <c r="AH51" s="89">
        <v>0</v>
      </c>
      <c r="AI51" s="61" t="str">
        <f t="shared" si="15"/>
        <v>-</v>
      </c>
      <c r="AJ51" s="72" t="str">
        <f t="shared" si="16"/>
        <v>-</v>
      </c>
    </row>
    <row r="52" spans="2:36" ht="17.25" customHeight="1" thickBot="1">
      <c r="B52" s="3">
        <v>33</v>
      </c>
      <c r="C52" s="22" t="s">
        <v>33</v>
      </c>
      <c r="D52" s="93">
        <v>0</v>
      </c>
      <c r="E52" s="92">
        <v>56</v>
      </c>
      <c r="F52" s="57">
        <f t="shared" si="6"/>
        <v>56</v>
      </c>
      <c r="G52" s="92">
        <v>0</v>
      </c>
      <c r="H52" s="92">
        <v>0</v>
      </c>
      <c r="I52" s="57">
        <f t="shared" si="7"/>
        <v>0</v>
      </c>
      <c r="J52" s="57">
        <f t="shared" si="8"/>
        <v>0</v>
      </c>
      <c r="K52" s="57">
        <f t="shared" si="9"/>
        <v>56</v>
      </c>
      <c r="L52" s="58">
        <f t="shared" si="10"/>
        <v>56</v>
      </c>
      <c r="M52" s="93">
        <v>27</v>
      </c>
      <c r="N52" s="94">
        <v>0.65</v>
      </c>
      <c r="O52" s="67">
        <f t="shared" si="11"/>
        <v>0.48214285714285715</v>
      </c>
      <c r="P52" s="95">
        <v>2</v>
      </c>
      <c r="Q52" s="95">
        <v>0</v>
      </c>
      <c r="R52" s="95">
        <v>0</v>
      </c>
      <c r="S52" s="96">
        <v>0</v>
      </c>
      <c r="T52" s="93">
        <v>10</v>
      </c>
      <c r="U52" s="71">
        <f t="shared" si="12"/>
        <v>0.17857142857142858</v>
      </c>
      <c r="V52" s="39">
        <v>33</v>
      </c>
      <c r="W52" s="40" t="s">
        <v>33</v>
      </c>
      <c r="X52" s="93">
        <v>48</v>
      </c>
      <c r="Y52" s="67">
        <f t="shared" si="13"/>
        <v>0.8571428571428571</v>
      </c>
      <c r="Z52" s="92">
        <v>31</v>
      </c>
      <c r="AA52" s="71">
        <f t="shared" si="14"/>
        <v>0.6458333333333334</v>
      </c>
      <c r="AB52" s="114">
        <v>0</v>
      </c>
      <c r="AC52" s="92">
        <v>0</v>
      </c>
      <c r="AD52" s="92">
        <v>0</v>
      </c>
      <c r="AE52" s="115">
        <v>0</v>
      </c>
      <c r="AF52" s="93">
        <v>0</v>
      </c>
      <c r="AG52" s="92">
        <v>0</v>
      </c>
      <c r="AH52" s="94">
        <v>0</v>
      </c>
      <c r="AI52" s="67" t="str">
        <f t="shared" si="15"/>
        <v>-</v>
      </c>
      <c r="AJ52" s="75" t="str">
        <f t="shared" si="16"/>
        <v>-</v>
      </c>
    </row>
    <row r="53" spans="2:36" s="33" customFormat="1" ht="19.5" customHeight="1" thickBot="1">
      <c r="B53" s="149" t="s">
        <v>40</v>
      </c>
      <c r="C53" s="150"/>
      <c r="D53" s="41">
        <f>SUM(D44:D52)</f>
        <v>795104</v>
      </c>
      <c r="E53" s="42">
        <f>SUM(E44:E52)</f>
        <v>124908</v>
      </c>
      <c r="F53" s="42">
        <f t="shared" si="6"/>
        <v>920012</v>
      </c>
      <c r="G53" s="42">
        <f>SUM(G44:G52)</f>
        <v>370816</v>
      </c>
      <c r="H53" s="42">
        <f>SUM(H44:H52)</f>
        <v>3358</v>
      </c>
      <c r="I53" s="42">
        <f t="shared" si="7"/>
        <v>374174</v>
      </c>
      <c r="J53" s="42">
        <f t="shared" si="8"/>
        <v>1165920</v>
      </c>
      <c r="K53" s="42">
        <f t="shared" si="9"/>
        <v>128266</v>
      </c>
      <c r="L53" s="43">
        <f t="shared" si="10"/>
        <v>1294186</v>
      </c>
      <c r="M53" s="41">
        <f>SUM(M44:M52)</f>
        <v>605428</v>
      </c>
      <c r="N53" s="44">
        <f>SUM(N44:N52)</f>
        <v>35522.720000000016</v>
      </c>
      <c r="O53" s="45">
        <f t="shared" si="11"/>
        <v>0.4678060186093807</v>
      </c>
      <c r="P53" s="46">
        <f>SUM(P44:P52)</f>
        <v>611</v>
      </c>
      <c r="Q53" s="46">
        <f>SUM(Q44:Q52)</f>
        <v>265</v>
      </c>
      <c r="R53" s="46">
        <f>SUM(R44:R52)</f>
        <v>27</v>
      </c>
      <c r="S53" s="47">
        <f>SUM(S44:S52)</f>
        <v>2</v>
      </c>
      <c r="T53" s="41">
        <f>SUM(T44:T52)</f>
        <v>67994</v>
      </c>
      <c r="U53" s="48">
        <f t="shared" si="12"/>
        <v>0.05253804321789913</v>
      </c>
      <c r="V53" s="122" t="s">
        <v>40</v>
      </c>
      <c r="W53" s="123"/>
      <c r="X53" s="41">
        <f>SUM(X44:X52)</f>
        <v>1130685</v>
      </c>
      <c r="Y53" s="45">
        <f t="shared" si="13"/>
        <v>0.8736649909672952</v>
      </c>
      <c r="Z53" s="42">
        <f>SUM(Z44:Z52)</f>
        <v>667531</v>
      </c>
      <c r="AA53" s="48">
        <f t="shared" si="14"/>
        <v>0.590377514515537</v>
      </c>
      <c r="AB53" s="49">
        <f aca="true" t="shared" si="18" ref="AB53:AH53">SUM(AB44:AB52)</f>
        <v>461113</v>
      </c>
      <c r="AC53" s="42">
        <f t="shared" si="18"/>
        <v>461113</v>
      </c>
      <c r="AD53" s="42">
        <f t="shared" si="18"/>
        <v>692</v>
      </c>
      <c r="AE53" s="43">
        <f t="shared" si="18"/>
        <v>47388</v>
      </c>
      <c r="AF53" s="41">
        <f t="shared" si="18"/>
        <v>60056</v>
      </c>
      <c r="AG53" s="42">
        <f t="shared" si="18"/>
        <v>80</v>
      </c>
      <c r="AH53" s="44">
        <f t="shared" si="18"/>
        <v>4.21</v>
      </c>
      <c r="AI53" s="45">
        <f t="shared" si="15"/>
        <v>0.0013320900492873318</v>
      </c>
      <c r="AJ53" s="50">
        <f t="shared" si="16"/>
        <v>5262.5</v>
      </c>
    </row>
    <row r="54" spans="2:36" ht="17.25" customHeight="1">
      <c r="B54" s="4">
        <v>34</v>
      </c>
      <c r="C54" s="23" t="s">
        <v>34</v>
      </c>
      <c r="D54" s="97">
        <v>56809</v>
      </c>
      <c r="E54" s="98">
        <v>9522</v>
      </c>
      <c r="F54" s="106">
        <f t="shared" si="6"/>
        <v>66331</v>
      </c>
      <c r="G54" s="107">
        <v>15791</v>
      </c>
      <c r="H54" s="107">
        <v>4178</v>
      </c>
      <c r="I54" s="106">
        <f t="shared" si="7"/>
        <v>19969</v>
      </c>
      <c r="J54" s="106">
        <f t="shared" si="8"/>
        <v>72600</v>
      </c>
      <c r="K54" s="106">
        <f t="shared" si="9"/>
        <v>13700</v>
      </c>
      <c r="L54" s="108">
        <f t="shared" si="10"/>
        <v>86300</v>
      </c>
      <c r="M54" s="97">
        <v>32423</v>
      </c>
      <c r="N54" s="101">
        <v>3148.74</v>
      </c>
      <c r="O54" s="102">
        <f t="shared" si="11"/>
        <v>0.37570104287369643</v>
      </c>
      <c r="P54" s="103">
        <v>173</v>
      </c>
      <c r="Q54" s="103">
        <v>40</v>
      </c>
      <c r="R54" s="103">
        <v>3</v>
      </c>
      <c r="S54" s="104">
        <v>0</v>
      </c>
      <c r="T54" s="97">
        <v>19036</v>
      </c>
      <c r="U54" s="105">
        <f t="shared" si="12"/>
        <v>0.22057937427578214</v>
      </c>
      <c r="V54" s="51">
        <v>34</v>
      </c>
      <c r="W54" s="52" t="s">
        <v>34</v>
      </c>
      <c r="X54" s="97">
        <v>15499</v>
      </c>
      <c r="Y54" s="102">
        <f t="shared" si="13"/>
        <v>0.1795944380069525</v>
      </c>
      <c r="Z54" s="98">
        <v>1839</v>
      </c>
      <c r="AA54" s="105">
        <f t="shared" si="14"/>
        <v>0.11865281631072973</v>
      </c>
      <c r="AB54" s="116">
        <v>11506</v>
      </c>
      <c r="AC54" s="98">
        <v>7260</v>
      </c>
      <c r="AD54" s="98">
        <v>500</v>
      </c>
      <c r="AE54" s="117">
        <v>8350</v>
      </c>
      <c r="AF54" s="97">
        <v>15499</v>
      </c>
      <c r="AG54" s="98">
        <v>0</v>
      </c>
      <c r="AH54" s="101">
        <v>0</v>
      </c>
      <c r="AI54" s="102">
        <f t="shared" si="15"/>
        <v>0</v>
      </c>
      <c r="AJ54" s="118" t="str">
        <f t="shared" si="16"/>
        <v>-</v>
      </c>
    </row>
    <row r="55" spans="2:36" ht="17.25" customHeight="1" thickBot="1">
      <c r="B55" s="3">
        <v>35</v>
      </c>
      <c r="C55" s="22" t="s">
        <v>35</v>
      </c>
      <c r="D55" s="93">
        <v>29066</v>
      </c>
      <c r="E55" s="92">
        <v>21184</v>
      </c>
      <c r="F55" s="57">
        <f t="shared" si="6"/>
        <v>50250</v>
      </c>
      <c r="G55" s="92">
        <v>0</v>
      </c>
      <c r="H55" s="92">
        <v>0</v>
      </c>
      <c r="I55" s="57">
        <f t="shared" si="7"/>
        <v>0</v>
      </c>
      <c r="J55" s="57">
        <f t="shared" si="8"/>
        <v>29066</v>
      </c>
      <c r="K55" s="57">
        <f t="shared" si="9"/>
        <v>21184</v>
      </c>
      <c r="L55" s="58">
        <f t="shared" si="10"/>
        <v>50250</v>
      </c>
      <c r="M55" s="93">
        <v>25775</v>
      </c>
      <c r="N55" s="94">
        <v>907.22</v>
      </c>
      <c r="O55" s="67">
        <f t="shared" si="11"/>
        <v>0.5129353233830846</v>
      </c>
      <c r="P55" s="95">
        <v>74</v>
      </c>
      <c r="Q55" s="95">
        <v>29</v>
      </c>
      <c r="R55" s="95">
        <v>20</v>
      </c>
      <c r="S55" s="96">
        <v>10</v>
      </c>
      <c r="T55" s="93">
        <v>15146</v>
      </c>
      <c r="U55" s="71">
        <f t="shared" si="12"/>
        <v>0.3014129353233831</v>
      </c>
      <c r="V55" s="39">
        <v>35</v>
      </c>
      <c r="W55" s="40" t="s">
        <v>35</v>
      </c>
      <c r="X55" s="93">
        <v>24740</v>
      </c>
      <c r="Y55" s="67">
        <f t="shared" si="13"/>
        <v>0.4923383084577114</v>
      </c>
      <c r="Z55" s="92">
        <v>4865</v>
      </c>
      <c r="AA55" s="71">
        <f t="shared" si="14"/>
        <v>0.19664510913500405</v>
      </c>
      <c r="AB55" s="114">
        <v>0</v>
      </c>
      <c r="AC55" s="92">
        <v>1409</v>
      </c>
      <c r="AD55" s="92">
        <v>412</v>
      </c>
      <c r="AE55" s="115">
        <v>0</v>
      </c>
      <c r="AF55" s="93">
        <v>875</v>
      </c>
      <c r="AG55" s="92">
        <v>1</v>
      </c>
      <c r="AH55" s="94">
        <v>0.05</v>
      </c>
      <c r="AI55" s="67">
        <f t="shared" si="15"/>
        <v>0.001142857142857143</v>
      </c>
      <c r="AJ55" s="75">
        <f t="shared" si="16"/>
        <v>5000</v>
      </c>
    </row>
    <row r="56" spans="2:36" s="33" customFormat="1" ht="19.5" customHeight="1" thickBot="1">
      <c r="B56" s="149" t="s">
        <v>41</v>
      </c>
      <c r="C56" s="150"/>
      <c r="D56" s="41">
        <f>SUM(D54:D55)</f>
        <v>85875</v>
      </c>
      <c r="E56" s="42">
        <f>SUM(E54:E55)</f>
        <v>30706</v>
      </c>
      <c r="F56" s="42">
        <f t="shared" si="6"/>
        <v>116581</v>
      </c>
      <c r="G56" s="42">
        <f>SUM(G54:G55)</f>
        <v>15791</v>
      </c>
      <c r="H56" s="42">
        <f>SUM(H54:H55)</f>
        <v>4178</v>
      </c>
      <c r="I56" s="42">
        <f t="shared" si="7"/>
        <v>19969</v>
      </c>
      <c r="J56" s="42">
        <f t="shared" si="8"/>
        <v>101666</v>
      </c>
      <c r="K56" s="42">
        <f t="shared" si="9"/>
        <v>34884</v>
      </c>
      <c r="L56" s="43">
        <f t="shared" si="10"/>
        <v>136550</v>
      </c>
      <c r="M56" s="41">
        <f>SUM(M54:M55)</f>
        <v>58198</v>
      </c>
      <c r="N56" s="44">
        <f>SUM(N54:N55)</f>
        <v>4055.96</v>
      </c>
      <c r="O56" s="45">
        <f t="shared" si="11"/>
        <v>0.4262028560966679</v>
      </c>
      <c r="P56" s="46">
        <f>SUM(P54:P55)</f>
        <v>247</v>
      </c>
      <c r="Q56" s="46">
        <f>SUM(Q54:Q55)</f>
        <v>69</v>
      </c>
      <c r="R56" s="46">
        <f>SUM(R54:R55)</f>
        <v>23</v>
      </c>
      <c r="S56" s="47">
        <f>SUM(S54:S55)</f>
        <v>10</v>
      </c>
      <c r="T56" s="41">
        <f>SUM(T54:T55)</f>
        <v>34182</v>
      </c>
      <c r="U56" s="48">
        <f t="shared" si="12"/>
        <v>0.2503258879531307</v>
      </c>
      <c r="V56" s="122" t="s">
        <v>41</v>
      </c>
      <c r="W56" s="123"/>
      <c r="X56" s="41">
        <f>SUM(X54:X55)</f>
        <v>40239</v>
      </c>
      <c r="Y56" s="45">
        <f t="shared" si="13"/>
        <v>0.2946832662028561</v>
      </c>
      <c r="Z56" s="42">
        <f>SUM(Z54:Z55)</f>
        <v>6704</v>
      </c>
      <c r="AA56" s="48">
        <f t="shared" si="14"/>
        <v>0.16660453788613036</v>
      </c>
      <c r="AB56" s="49">
        <f aca="true" t="shared" si="19" ref="AB56:AH56">SUM(AB54:AB55)</f>
        <v>11506</v>
      </c>
      <c r="AC56" s="42">
        <f t="shared" si="19"/>
        <v>8669</v>
      </c>
      <c r="AD56" s="42">
        <f t="shared" si="19"/>
        <v>912</v>
      </c>
      <c r="AE56" s="43">
        <f t="shared" si="19"/>
        <v>8350</v>
      </c>
      <c r="AF56" s="41">
        <f t="shared" si="19"/>
        <v>16374</v>
      </c>
      <c r="AG56" s="42">
        <f t="shared" si="19"/>
        <v>1</v>
      </c>
      <c r="AH56" s="44">
        <f t="shared" si="19"/>
        <v>0.05</v>
      </c>
      <c r="AI56" s="45">
        <f t="shared" si="15"/>
        <v>6.107243190423842E-05</v>
      </c>
      <c r="AJ56" s="50">
        <f t="shared" si="16"/>
        <v>5000</v>
      </c>
    </row>
    <row r="57" spans="2:36" ht="17.25" customHeight="1">
      <c r="B57" s="4">
        <v>36</v>
      </c>
      <c r="C57" s="23" t="s">
        <v>36</v>
      </c>
      <c r="D57" s="97">
        <v>3051</v>
      </c>
      <c r="E57" s="98">
        <v>2016</v>
      </c>
      <c r="F57" s="99">
        <f t="shared" si="6"/>
        <v>5067</v>
      </c>
      <c r="G57" s="98">
        <v>0</v>
      </c>
      <c r="H57" s="98">
        <v>0</v>
      </c>
      <c r="I57" s="99">
        <f t="shared" si="7"/>
        <v>0</v>
      </c>
      <c r="J57" s="99">
        <f t="shared" si="8"/>
        <v>3051</v>
      </c>
      <c r="K57" s="99">
        <f t="shared" si="9"/>
        <v>2016</v>
      </c>
      <c r="L57" s="100">
        <f t="shared" si="10"/>
        <v>5067</v>
      </c>
      <c r="M57" s="97">
        <v>2758</v>
      </c>
      <c r="N57" s="101">
        <v>45.38</v>
      </c>
      <c r="O57" s="102">
        <f t="shared" si="11"/>
        <v>0.5443062956384448</v>
      </c>
      <c r="P57" s="103">
        <v>8</v>
      </c>
      <c r="Q57" s="103">
        <v>4</v>
      </c>
      <c r="R57" s="103">
        <v>8</v>
      </c>
      <c r="S57" s="104">
        <v>13</v>
      </c>
      <c r="T57" s="97">
        <v>0</v>
      </c>
      <c r="U57" s="105">
        <f t="shared" si="12"/>
        <v>0</v>
      </c>
      <c r="V57" s="51">
        <v>36</v>
      </c>
      <c r="W57" s="52" t="s">
        <v>36</v>
      </c>
      <c r="X57" s="97">
        <v>0</v>
      </c>
      <c r="Y57" s="102">
        <f t="shared" si="13"/>
        <v>0</v>
      </c>
      <c r="Z57" s="98">
        <v>0</v>
      </c>
      <c r="AA57" s="105" t="str">
        <f t="shared" si="14"/>
        <v>-</v>
      </c>
      <c r="AB57" s="116">
        <v>0</v>
      </c>
      <c r="AC57" s="98">
        <v>0</v>
      </c>
      <c r="AD57" s="98">
        <v>0</v>
      </c>
      <c r="AE57" s="117">
        <v>0</v>
      </c>
      <c r="AF57" s="97">
        <v>120</v>
      </c>
      <c r="AG57" s="98">
        <v>0</v>
      </c>
      <c r="AH57" s="101">
        <v>0</v>
      </c>
      <c r="AI57" s="102">
        <f t="shared" si="15"/>
        <v>0</v>
      </c>
      <c r="AJ57" s="118" t="str">
        <f t="shared" si="16"/>
        <v>-</v>
      </c>
    </row>
    <row r="58" spans="2:36" ht="17.25" customHeight="1" thickBot="1">
      <c r="B58" s="3">
        <v>37</v>
      </c>
      <c r="C58" s="22" t="s">
        <v>37</v>
      </c>
      <c r="D58" s="93">
        <v>4928</v>
      </c>
      <c r="E58" s="92">
        <v>1939</v>
      </c>
      <c r="F58" s="57">
        <f t="shared" si="6"/>
        <v>6867</v>
      </c>
      <c r="G58" s="92">
        <v>0</v>
      </c>
      <c r="H58" s="92">
        <v>0</v>
      </c>
      <c r="I58" s="57">
        <f t="shared" si="7"/>
        <v>0</v>
      </c>
      <c r="J58" s="57">
        <f t="shared" si="8"/>
        <v>4928</v>
      </c>
      <c r="K58" s="57">
        <f t="shared" si="9"/>
        <v>1939</v>
      </c>
      <c r="L58" s="58">
        <f t="shared" si="10"/>
        <v>6867</v>
      </c>
      <c r="M58" s="93">
        <v>2331</v>
      </c>
      <c r="N58" s="94">
        <v>229.71</v>
      </c>
      <c r="O58" s="67">
        <f t="shared" si="11"/>
        <v>0.3394495412844037</v>
      </c>
      <c r="P58" s="95">
        <v>9</v>
      </c>
      <c r="Q58" s="95">
        <v>4</v>
      </c>
      <c r="R58" s="95">
        <v>2</v>
      </c>
      <c r="S58" s="96">
        <v>15</v>
      </c>
      <c r="T58" s="93">
        <v>3211</v>
      </c>
      <c r="U58" s="71">
        <f t="shared" si="12"/>
        <v>0.4675986602592107</v>
      </c>
      <c r="V58" s="39">
        <v>37</v>
      </c>
      <c r="W58" s="40" t="s">
        <v>37</v>
      </c>
      <c r="X58" s="93">
        <v>2171</v>
      </c>
      <c r="Y58" s="67">
        <f t="shared" si="13"/>
        <v>0.3161497014708024</v>
      </c>
      <c r="Z58" s="92">
        <v>1127</v>
      </c>
      <c r="AA58" s="71">
        <f t="shared" si="14"/>
        <v>0.5191156149239982</v>
      </c>
      <c r="AB58" s="114">
        <v>4696</v>
      </c>
      <c r="AC58" s="92">
        <v>4696</v>
      </c>
      <c r="AD58" s="92">
        <v>0</v>
      </c>
      <c r="AE58" s="115">
        <v>0</v>
      </c>
      <c r="AF58" s="93">
        <v>0</v>
      </c>
      <c r="AG58" s="92">
        <v>0</v>
      </c>
      <c r="AH58" s="94">
        <v>0</v>
      </c>
      <c r="AI58" s="67" t="str">
        <f t="shared" si="15"/>
        <v>-</v>
      </c>
      <c r="AJ58" s="75" t="str">
        <f t="shared" si="16"/>
        <v>-</v>
      </c>
    </row>
    <row r="59" spans="2:36" s="33" customFormat="1" ht="19.5" customHeight="1" thickBot="1">
      <c r="B59" s="149" t="s">
        <v>42</v>
      </c>
      <c r="C59" s="150"/>
      <c r="D59" s="41">
        <f>SUM(D57:D58)</f>
        <v>7979</v>
      </c>
      <c r="E59" s="42">
        <f>SUM(E57:E58)</f>
        <v>3955</v>
      </c>
      <c r="F59" s="42">
        <f t="shared" si="6"/>
        <v>11934</v>
      </c>
      <c r="G59" s="42">
        <f>SUM(G57:G58)</f>
        <v>0</v>
      </c>
      <c r="H59" s="42">
        <f>SUM(H57:H58)</f>
        <v>0</v>
      </c>
      <c r="I59" s="42">
        <f t="shared" si="7"/>
        <v>0</v>
      </c>
      <c r="J59" s="42">
        <f t="shared" si="8"/>
        <v>7979</v>
      </c>
      <c r="K59" s="42">
        <f t="shared" si="9"/>
        <v>3955</v>
      </c>
      <c r="L59" s="43">
        <f t="shared" si="10"/>
        <v>11934</v>
      </c>
      <c r="M59" s="41">
        <f>SUM(M57:M58)</f>
        <v>5089</v>
      </c>
      <c r="N59" s="44">
        <f>SUM(N57:N58)</f>
        <v>275.09000000000003</v>
      </c>
      <c r="O59" s="45">
        <f t="shared" si="11"/>
        <v>0.4264286911345735</v>
      </c>
      <c r="P59" s="46">
        <f>SUM(P57:P58)</f>
        <v>17</v>
      </c>
      <c r="Q59" s="46">
        <f>SUM(Q57:Q58)</f>
        <v>8</v>
      </c>
      <c r="R59" s="46">
        <f>SUM(R57:R58)</f>
        <v>10</v>
      </c>
      <c r="S59" s="47">
        <f>SUM(S57:S58)</f>
        <v>28</v>
      </c>
      <c r="T59" s="41">
        <f>SUM(T57:T58)</f>
        <v>3211</v>
      </c>
      <c r="U59" s="48">
        <f t="shared" si="12"/>
        <v>0.2690631808278867</v>
      </c>
      <c r="V59" s="122" t="s">
        <v>42</v>
      </c>
      <c r="W59" s="123"/>
      <c r="X59" s="41">
        <f>SUM(X57:X58)</f>
        <v>2171</v>
      </c>
      <c r="Y59" s="45">
        <f t="shared" si="13"/>
        <v>0.18191721132897604</v>
      </c>
      <c r="Z59" s="42">
        <f>SUM(Z57:Z58)</f>
        <v>1127</v>
      </c>
      <c r="AA59" s="48">
        <f t="shared" si="14"/>
        <v>0.5191156149239982</v>
      </c>
      <c r="AB59" s="49">
        <f aca="true" t="shared" si="20" ref="AB59:AH59">SUM(AB57:AB58)</f>
        <v>4696</v>
      </c>
      <c r="AC59" s="42">
        <f t="shared" si="20"/>
        <v>4696</v>
      </c>
      <c r="AD59" s="42">
        <f t="shared" si="20"/>
        <v>0</v>
      </c>
      <c r="AE59" s="43">
        <f t="shared" si="20"/>
        <v>0</v>
      </c>
      <c r="AF59" s="41">
        <f t="shared" si="20"/>
        <v>120</v>
      </c>
      <c r="AG59" s="42">
        <f t="shared" si="20"/>
        <v>0</v>
      </c>
      <c r="AH59" s="44">
        <f t="shared" si="20"/>
        <v>0</v>
      </c>
      <c r="AI59" s="45">
        <f t="shared" si="15"/>
        <v>0</v>
      </c>
      <c r="AJ59" s="50" t="str">
        <f t="shared" si="16"/>
        <v>-</v>
      </c>
    </row>
    <row r="60" spans="2:36" ht="11.25" customHeight="1"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</row>
  </sheetData>
  <sheetProtection/>
  <mergeCells count="94">
    <mergeCell ref="D6:F6"/>
    <mergeCell ref="G6:I6"/>
    <mergeCell ref="J6:L6"/>
    <mergeCell ref="D7:F7"/>
    <mergeCell ref="G7:I7"/>
    <mergeCell ref="J7:L7"/>
    <mergeCell ref="Z7:Z8"/>
    <mergeCell ref="AA7:AA8"/>
    <mergeCell ref="B5:C5"/>
    <mergeCell ref="C6:C8"/>
    <mergeCell ref="B6:B8"/>
    <mergeCell ref="M5:S5"/>
    <mergeCell ref="P6:S6"/>
    <mergeCell ref="M7:M8"/>
    <mergeCell ref="N7:N8"/>
    <mergeCell ref="D5:L5"/>
    <mergeCell ref="AF5:AJ5"/>
    <mergeCell ref="B53:C53"/>
    <mergeCell ref="P16:S16"/>
    <mergeCell ref="D17:F17"/>
    <mergeCell ref="G17:I17"/>
    <mergeCell ref="J17:L17"/>
    <mergeCell ref="O7:O8"/>
    <mergeCell ref="P7:S7"/>
    <mergeCell ref="X7:X8"/>
    <mergeCell ref="Y7:Y8"/>
    <mergeCell ref="U7:U8"/>
    <mergeCell ref="B43:C43"/>
    <mergeCell ref="X15:AA15"/>
    <mergeCell ref="AB15:AE15"/>
    <mergeCell ref="AF15:AJ15"/>
    <mergeCell ref="J16:L16"/>
    <mergeCell ref="AB7:AB8"/>
    <mergeCell ref="AC7:AC8"/>
    <mergeCell ref="AD7:AD8"/>
    <mergeCell ref="AE7:AE8"/>
    <mergeCell ref="AI7:AI8"/>
    <mergeCell ref="AJ7:AJ8"/>
    <mergeCell ref="T5:U5"/>
    <mergeCell ref="X5:AA5"/>
    <mergeCell ref="AB5:AE5"/>
    <mergeCell ref="B13:C13"/>
    <mergeCell ref="AF7:AF8"/>
    <mergeCell ref="AG7:AG8"/>
    <mergeCell ref="AH7:AH8"/>
    <mergeCell ref="T7:T8"/>
    <mergeCell ref="B56:C56"/>
    <mergeCell ref="B59:C59"/>
    <mergeCell ref="B15:C15"/>
    <mergeCell ref="D15:L15"/>
    <mergeCell ref="M15:S15"/>
    <mergeCell ref="T15:U15"/>
    <mergeCell ref="B16:B18"/>
    <mergeCell ref="C16:C18"/>
    <mergeCell ref="D16:F16"/>
    <mergeCell ref="G16:I16"/>
    <mergeCell ref="M17:M18"/>
    <mergeCell ref="N17:N18"/>
    <mergeCell ref="O17:O18"/>
    <mergeCell ref="P17:S17"/>
    <mergeCell ref="T17:T18"/>
    <mergeCell ref="U17:U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B3:U3"/>
    <mergeCell ref="V3:AJ3"/>
    <mergeCell ref="AJ17:AJ18"/>
    <mergeCell ref="V5:W5"/>
    <mergeCell ref="V6:V8"/>
    <mergeCell ref="W6:W8"/>
    <mergeCell ref="V13:W13"/>
    <mergeCell ref="V15:W15"/>
    <mergeCell ref="V16:V18"/>
    <mergeCell ref="W16:W18"/>
    <mergeCell ref="B1:U1"/>
    <mergeCell ref="V1:AJ1"/>
    <mergeCell ref="B14:U14"/>
    <mergeCell ref="V14:AJ14"/>
    <mergeCell ref="B60:U60"/>
    <mergeCell ref="V60:AJ60"/>
    <mergeCell ref="V43:W43"/>
    <mergeCell ref="V53:W53"/>
    <mergeCell ref="V56:W56"/>
    <mergeCell ref="V59:W59"/>
  </mergeCells>
  <dataValidations count="15">
    <dataValidation type="whole" allowBlank="1" errorTitle="PMJDY Accounts" error="Please enter the valid numeric  input" sqref="J9:L13">
      <formula1>0</formula1>
      <formula2>100000000</formula2>
    </dataValidation>
    <dataValidation type="whole" allowBlank="1" errorTitle="PMJDY Accounts" error="Please enter the valid input" sqref="F9:F13 I9:I13">
      <formula1>0</formula1>
      <formula2>100000000</formula2>
    </dataValidation>
    <dataValidation errorTitle="J&amp;K SLBC" error="Wrong Value entered" sqref="M9 M11:M13"/>
    <dataValidation allowBlank="1" sqref="D9:E13 G9:H13 M10:N10 P10:T10 X10 Z10 AB10:AE10"/>
    <dataValidation allowBlank="1" showInputMessage="1" sqref="AA9:AA13 X11:X13 N11:N13 N9 O9:O13 P9:S9 Y9:Y13 X9 P11:S13"/>
    <dataValidation type="whole" showErrorMessage="1" errorTitle="J&amp;K SLBC" error="Wrong value entered" sqref="AB9 AB11:AB13">
      <formula1>0</formula1>
      <formula2>1000000</formula2>
    </dataValidation>
    <dataValidation type="whole" showErrorMessage="1" errorTitle="J&amp;K SLBC" error="Wrong value entered" sqref="AC9:AE9 AC11:AE13">
      <formula1>0</formula1>
      <formula2>10000000</formula2>
    </dataValidation>
    <dataValidation type="custom" showErrorMessage="1" errorTitle="J&amp;K SLBC" error="Wrong value entered" sqref="Z9 Z11:Z13">
      <formula1>IF(X9="",FALSE,IF(X9&lt;Z9,FALSE,IF(Z9&lt;0,FALSE,TRUE)))</formula1>
    </dataValidation>
    <dataValidation type="custom" operator="greaterThanOrEqual" showInputMessage="1" showErrorMessage="1" errorTitle="J&amp;K SLBC" error="Negative or Invalid input has been entered&#10;&#10;Please enter a valid input in lacs of Rupees between [ 0 - 1,00,000]:" sqref="AH10:AH13">
      <formula1>IF(OR(AF10="",AF10=0),FALSE,IF(OR(AH10&lt;0,AH10&gt;100000),FALSE,TRUE))</formula1>
    </dataValidation>
    <dataValidation allowBlank="1" errorTitle="Overdraft Facility" sqref="AI9:AI13"/>
    <dataValidation type="custom" showErrorMessage="1" errorTitle="J&amp;K SLBC" error="Invalid input entered" sqref="AG9:AG13">
      <formula1>IF(AF9="",FALSE,IF(AF9&lt;AG9,FALSE,IF(AG9&lt;0,FALSE,TRUE)))</formula1>
    </dataValidation>
    <dataValidation type="whole" errorTitle="J&amp;K SLBC" error="Invalid Input entered" sqref="T9 T11:T13">
      <formula1>0</formula1>
      <formula2>2000000</formula2>
    </dataValidation>
    <dataValidation operator="greaterThanOrEqual" showInputMessage="1" errorTitle="J&amp;K SLBC" error="Negative and alphanumeric values not allowed" sqref="U9:U13"/>
    <dataValidation type="whole" allowBlank="1" showErrorMessage="1" errorTitle="J&amp;K SLBC" error="Wrong value entered" sqref="AF9:AF13">
      <formula1>0</formula1>
      <formula2>AN65528</formula2>
    </dataValidation>
    <dataValidation type="custom" operator="greaterThanOrEqual" errorTitle="J&amp;K SLBC" error="Negative or Invalid input has been entered&#10;&#10;Please enter a valid input in lacs of Rupees between [ 0 - 1,00,000]:" sqref="AH9">
      <formula1>IF(OR(AF9="",AF9=0),FALSE,IF(OR(AH9&lt;0,AH9&gt;100000),FALSE,TRUE))</formula1>
    </dataValidation>
  </dataValidations>
  <printOptions/>
  <pageMargins left="0.5" right="0.2" top="0.5" bottom="0.25" header="0.3" footer="0.3"/>
  <pageSetup fitToHeight="0" orientation="landscape" paperSize="9" scale="54" r:id="rId1"/>
  <colBreaks count="1" manualBreakCount="1">
    <brk id="21" max="59" man="1"/>
  </colBreaks>
  <ignoredErrors>
    <ignoredError sqref="O9:O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2016-06-06T07:15:09Z</dcterms:modified>
  <cp:category/>
  <cp:version/>
  <cp:contentType/>
  <cp:contentStatus/>
</cp:coreProperties>
</file>